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My Drive\BINH 2025\DIỀU TRA NGHÈO\Gui tỉnh\"/>
    </mc:Choice>
  </mc:AlternateContent>
  <bookViews>
    <workbookView xWindow="0" yWindow="0" windowWidth="20490" windowHeight="7155" firstSheet="2" activeTab="4"/>
  </bookViews>
  <sheets>
    <sheet name="6.1_DS HN sau RS" sheetId="1" r:id="rId1"/>
    <sheet name="6.2_DS HCN sau RS" sheetId="6" r:id="rId2"/>
    <sheet name="6.3_DS thoát nghèo sau RS" sheetId="8" r:id="rId3"/>
    <sheet name="6.4_DS thoát CN sau RS" sheetId="9" r:id="rId4"/>
    <sheet name="Phu luc XI" sheetId="11" r:id="rId5"/>
    <sheet name="Phu luc XII" sheetId="7" r:id="rId6"/>
    <sheet name="Sheet1" sheetId="10" r:id="rId7"/>
    <sheet name="DATA" sheetId="2" state="hidden" r:id="rId8"/>
  </sheets>
  <externalReferences>
    <externalReference r:id="rId9"/>
    <externalReference r:id="rId10"/>
    <externalReference r:id="rId11"/>
    <externalReference r:id="rId12"/>
    <externalReference r:id="rId13"/>
  </externalReferences>
  <definedNames>
    <definedName name="_xlnm._FilterDatabase" localSheetId="0" hidden="1">'6.1_DS HN sau RS'!$A$10:$S$56</definedName>
    <definedName name="_xlnm._FilterDatabase" localSheetId="1" hidden="1">'6.2_DS HCN sau RS'!$A$10:$S$307</definedName>
    <definedName name="_xlnm._FilterDatabase" localSheetId="5" hidden="1">'Phu luc XII'!$A$13:$U$61</definedName>
    <definedName name="_xlnm.Print_Titles" localSheetId="4">'Phu luc XI'!$10:$13</definedName>
    <definedName name="_xlnm.Print_Titles" localSheetId="5">'Phu luc XII'!$10:$13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307" i="6" l="1"/>
  <c r="O14" i="11" l="1"/>
  <c r="O15" i="11"/>
  <c r="O37" i="11" s="1"/>
  <c r="M37" i="11"/>
  <c r="N37" i="11"/>
  <c r="P37" i="11"/>
  <c r="Q37" i="11"/>
  <c r="R37" i="11"/>
  <c r="S37" i="11"/>
  <c r="O24" i="11"/>
  <c r="O25" i="11"/>
  <c r="O26" i="11"/>
  <c r="O27" i="11"/>
  <c r="O28" i="11"/>
  <c r="O29" i="11"/>
  <c r="O30" i="11"/>
  <c r="O31" i="11"/>
  <c r="O32" i="11"/>
  <c r="O33" i="11"/>
  <c r="O34" i="11"/>
  <c r="O35" i="11"/>
  <c r="O36" i="11"/>
  <c r="O17" i="11"/>
  <c r="O18" i="11"/>
  <c r="O19" i="11"/>
  <c r="O20" i="11"/>
  <c r="O21" i="11"/>
  <c r="O22" i="11"/>
  <c r="O23" i="11"/>
  <c r="O16" i="11"/>
  <c r="D15" i="11" l="1"/>
  <c r="D16" i="11"/>
  <c r="D17" i="11"/>
  <c r="D18" i="11"/>
  <c r="D19" i="11"/>
  <c r="D20" i="11"/>
  <c r="D21" i="11"/>
  <c r="D22" i="11"/>
  <c r="D23" i="11"/>
  <c r="D24" i="11"/>
  <c r="D25" i="11"/>
  <c r="D26" i="11"/>
  <c r="D27" i="11"/>
  <c r="D28" i="11"/>
  <c r="D29" i="11"/>
  <c r="D30" i="11"/>
  <c r="D31" i="11"/>
  <c r="D32" i="11"/>
  <c r="D33" i="11"/>
  <c r="D34" i="11"/>
  <c r="D35" i="11"/>
  <c r="D36" i="11"/>
  <c r="D14" i="11"/>
  <c r="C15" i="11"/>
  <c r="C16" i="11"/>
  <c r="C17" i="11"/>
  <c r="C18" i="11"/>
  <c r="C19" i="11"/>
  <c r="C20" i="11"/>
  <c r="C21" i="11"/>
  <c r="C22" i="11"/>
  <c r="C23" i="11"/>
  <c r="C24" i="11"/>
  <c r="C25" i="11"/>
  <c r="C26" i="11"/>
  <c r="C27" i="11"/>
  <c r="C28" i="11"/>
  <c r="C29" i="11"/>
  <c r="C30" i="11"/>
  <c r="C31" i="11"/>
  <c r="C32" i="11"/>
  <c r="C33" i="11"/>
  <c r="C34" i="11"/>
  <c r="C35" i="11"/>
  <c r="C36" i="11"/>
  <c r="C14" i="11"/>
  <c r="C37" i="11" l="1"/>
  <c r="D37" i="11"/>
  <c r="L17" i="7"/>
  <c r="L15" i="11" s="1"/>
  <c r="L19" i="7"/>
  <c r="L16" i="11" s="1"/>
  <c r="L21" i="7"/>
  <c r="L17" i="11" s="1"/>
  <c r="L23" i="7"/>
  <c r="L25" i="7"/>
  <c r="L19" i="11" s="1"/>
  <c r="L26" i="7"/>
  <c r="J20" i="11" s="1"/>
  <c r="K20" i="11" s="1"/>
  <c r="L27" i="7"/>
  <c r="L20" i="11" s="1"/>
  <c r="L29" i="7"/>
  <c r="L21" i="11" s="1"/>
  <c r="L30" i="7"/>
  <c r="J22" i="11" s="1"/>
  <c r="K22" i="11" s="1"/>
  <c r="L31" i="7"/>
  <c r="L33" i="7"/>
  <c r="L23" i="11" s="1"/>
  <c r="L35" i="7"/>
  <c r="L24" i="11" s="1"/>
  <c r="L37" i="7"/>
  <c r="L25" i="11" s="1"/>
  <c r="L39" i="7"/>
  <c r="L41" i="7"/>
  <c r="L27" i="11" s="1"/>
  <c r="L43" i="7"/>
  <c r="L28" i="11" s="1"/>
  <c r="L45" i="7"/>
  <c r="L29" i="11" s="1"/>
  <c r="L47" i="7"/>
  <c r="L49" i="7"/>
  <c r="L31" i="11" s="1"/>
  <c r="L51" i="7"/>
  <c r="L32" i="11" s="1"/>
  <c r="L53" i="7"/>
  <c r="L33" i="11" s="1"/>
  <c r="L55" i="7"/>
  <c r="L57" i="7"/>
  <c r="L35" i="11" s="1"/>
  <c r="L59" i="7"/>
  <c r="L36" i="11" s="1"/>
  <c r="L15" i="7"/>
  <c r="L14" i="11" s="1"/>
  <c r="D60" i="7"/>
  <c r="F59" i="7"/>
  <c r="H36" i="11" s="1"/>
  <c r="F57" i="7"/>
  <c r="H35" i="11" s="1"/>
  <c r="F55" i="7"/>
  <c r="H34" i="11" s="1"/>
  <c r="F53" i="7"/>
  <c r="H33" i="11" s="1"/>
  <c r="F52" i="7"/>
  <c r="F33" i="11" s="1"/>
  <c r="G33" i="11" s="1"/>
  <c r="F51" i="7"/>
  <c r="H32" i="11" s="1"/>
  <c r="F49" i="7"/>
  <c r="H31" i="11" s="1"/>
  <c r="F47" i="7"/>
  <c r="H30" i="11" s="1"/>
  <c r="F46" i="7"/>
  <c r="F30" i="11" s="1"/>
  <c r="G30" i="11" s="1"/>
  <c r="F45" i="7"/>
  <c r="H29" i="11" s="1"/>
  <c r="F44" i="7"/>
  <c r="F29" i="11" s="1"/>
  <c r="G29" i="11" s="1"/>
  <c r="F43" i="7"/>
  <c r="H28" i="11" s="1"/>
  <c r="F42" i="7"/>
  <c r="F28" i="11" s="1"/>
  <c r="G28" i="11" s="1"/>
  <c r="F41" i="7"/>
  <c r="H27" i="11" s="1"/>
  <c r="F39" i="7"/>
  <c r="H26" i="11" s="1"/>
  <c r="F37" i="7"/>
  <c r="H25" i="11" s="1"/>
  <c r="F36" i="7"/>
  <c r="F25" i="11" s="1"/>
  <c r="G25" i="11" s="1"/>
  <c r="F35" i="7"/>
  <c r="H24" i="11" s="1"/>
  <c r="F33" i="7"/>
  <c r="H23" i="11" s="1"/>
  <c r="F32" i="7"/>
  <c r="F23" i="11" s="1"/>
  <c r="G23" i="11" s="1"/>
  <c r="F31" i="7"/>
  <c r="H22" i="11" s="1"/>
  <c r="F29" i="7"/>
  <c r="H21" i="11" s="1"/>
  <c r="F27" i="7"/>
  <c r="H20" i="11" s="1"/>
  <c r="F26" i="7"/>
  <c r="F20" i="11" s="1"/>
  <c r="G20" i="11" s="1"/>
  <c r="F25" i="7"/>
  <c r="H19" i="11" s="1"/>
  <c r="F24" i="7"/>
  <c r="F19" i="11" s="1"/>
  <c r="G19" i="11" s="1"/>
  <c r="F23" i="7"/>
  <c r="H18" i="11" s="1"/>
  <c r="F21" i="7"/>
  <c r="H17" i="11" s="1"/>
  <c r="F20" i="7"/>
  <c r="F17" i="11" s="1"/>
  <c r="G17" i="11" s="1"/>
  <c r="F19" i="7"/>
  <c r="H16" i="11" s="1"/>
  <c r="F17" i="7"/>
  <c r="H15" i="11" s="1"/>
  <c r="F15" i="7"/>
  <c r="H14" i="11" s="1"/>
  <c r="S11" i="1"/>
  <c r="S12" i="1"/>
  <c r="S61" i="7"/>
  <c r="R61" i="7"/>
  <c r="Q61" i="7"/>
  <c r="P61" i="7"/>
  <c r="O61" i="7"/>
  <c r="N61" i="7"/>
  <c r="K61" i="7"/>
  <c r="J61" i="7"/>
  <c r="I61" i="7"/>
  <c r="H61" i="7"/>
  <c r="E61" i="7"/>
  <c r="S60" i="7"/>
  <c r="R60" i="7"/>
  <c r="Q60" i="7"/>
  <c r="P60" i="7"/>
  <c r="O60" i="7"/>
  <c r="N60" i="7"/>
  <c r="K60" i="7"/>
  <c r="J60" i="7"/>
  <c r="I60" i="7"/>
  <c r="H60" i="7"/>
  <c r="E60" i="7"/>
  <c r="M43" i="7"/>
  <c r="M37" i="7"/>
  <c r="M35" i="7"/>
  <c r="M33" i="7"/>
  <c r="M51" i="7" l="1"/>
  <c r="M27" i="7"/>
  <c r="M26" i="7"/>
  <c r="M30" i="7"/>
  <c r="M19" i="7"/>
  <c r="M17" i="7"/>
  <c r="M21" i="7"/>
  <c r="M49" i="7"/>
  <c r="M53" i="7"/>
  <c r="M47" i="7"/>
  <c r="L30" i="11"/>
  <c r="M39" i="7"/>
  <c r="L26" i="11"/>
  <c r="M31" i="7"/>
  <c r="L22" i="11"/>
  <c r="M23" i="7"/>
  <c r="L18" i="11"/>
  <c r="M25" i="7"/>
  <c r="M29" i="7"/>
  <c r="M57" i="7"/>
  <c r="M55" i="7"/>
  <c r="L34" i="11"/>
  <c r="M41" i="7"/>
  <c r="M45" i="7"/>
  <c r="L61" i="7"/>
  <c r="G17" i="7"/>
  <c r="G41" i="7"/>
  <c r="G53" i="7"/>
  <c r="G37" i="7"/>
  <c r="H37" i="11"/>
  <c r="G49" i="7"/>
  <c r="G33" i="7"/>
  <c r="G57" i="7"/>
  <c r="G45" i="7"/>
  <c r="G29" i="7"/>
  <c r="G25" i="7"/>
  <c r="G21" i="7"/>
  <c r="G52" i="7"/>
  <c r="G44" i="7"/>
  <c r="G36" i="7"/>
  <c r="G32" i="7"/>
  <c r="G24" i="7"/>
  <c r="G20" i="7"/>
  <c r="G59" i="7"/>
  <c r="G55" i="7"/>
  <c r="G51" i="7"/>
  <c r="G47" i="7"/>
  <c r="G43" i="7"/>
  <c r="G39" i="7"/>
  <c r="G35" i="7"/>
  <c r="G31" i="7"/>
  <c r="G27" i="7"/>
  <c r="G23" i="7"/>
  <c r="G19" i="7"/>
  <c r="G15" i="7"/>
  <c r="G46" i="7"/>
  <c r="G42" i="7"/>
  <c r="G26" i="7"/>
  <c r="M15" i="7"/>
  <c r="D61" i="7"/>
  <c r="M59" i="7"/>
  <c r="F61" i="7"/>
  <c r="G61" i="7" s="1"/>
  <c r="F14" i="7"/>
  <c r="S191" i="6"/>
  <c r="L37" i="11" l="1"/>
  <c r="F14" i="11"/>
  <c r="G14" i="7"/>
  <c r="M61" i="7"/>
  <c r="S125" i="6"/>
  <c r="B123" i="6"/>
  <c r="B124" i="6"/>
  <c r="B128" i="6"/>
  <c r="B129" i="6"/>
  <c r="B132" i="6"/>
  <c r="B133" i="6"/>
  <c r="B134" i="6"/>
  <c r="B135" i="6"/>
  <c r="B137" i="6"/>
  <c r="B138" i="6"/>
  <c r="B139" i="6"/>
  <c r="B140" i="6"/>
  <c r="B142" i="6"/>
  <c r="G14" i="11" l="1"/>
  <c r="B126" i="6"/>
  <c r="B147" i="6"/>
  <c r="B148" i="6"/>
  <c r="B150" i="6"/>
  <c r="B151" i="6"/>
  <c r="B152" i="6"/>
  <c r="B154" i="6"/>
  <c r="B155" i="6"/>
  <c r="B157" i="6"/>
  <c r="B158" i="6"/>
  <c r="B159" i="6"/>
  <c r="B161" i="6"/>
  <c r="B162" i="6"/>
  <c r="B164" i="6"/>
  <c r="B165" i="6"/>
  <c r="B166" i="6"/>
  <c r="B168" i="6"/>
  <c r="B169" i="6"/>
  <c r="B171" i="6"/>
  <c r="B173" i="6"/>
  <c r="B174" i="6"/>
  <c r="B175" i="6"/>
  <c r="B176" i="6"/>
  <c r="B177" i="6"/>
  <c r="B180" i="6"/>
  <c r="B181" i="6"/>
  <c r="B184" i="6"/>
  <c r="B186" i="6"/>
  <c r="B187" i="6"/>
  <c r="B188" i="6"/>
  <c r="B189" i="6"/>
  <c r="B192" i="6"/>
  <c r="B195" i="6"/>
  <c r="B197" i="6"/>
  <c r="B199" i="6"/>
  <c r="B200" i="6"/>
  <c r="B202" i="6"/>
  <c r="B203" i="6"/>
  <c r="B205" i="6"/>
  <c r="B206" i="6"/>
  <c r="B208" i="6"/>
  <c r="B209" i="6"/>
  <c r="B212" i="6"/>
  <c r="B213" i="6"/>
  <c r="B214" i="6"/>
  <c r="B215" i="6"/>
  <c r="B218" i="6"/>
  <c r="B219" i="6"/>
  <c r="B220" i="6"/>
  <c r="B221" i="6"/>
  <c r="B222" i="6"/>
  <c r="B225" i="6"/>
  <c r="B226" i="6"/>
  <c r="B228" i="6"/>
  <c r="B229" i="6"/>
  <c r="B230" i="6"/>
  <c r="B232" i="6"/>
  <c r="B233" i="6"/>
  <c r="B234" i="6"/>
  <c r="B235" i="6"/>
  <c r="B237" i="6"/>
  <c r="B238" i="6"/>
  <c r="B239" i="6"/>
  <c r="B241" i="6"/>
  <c r="B242" i="6"/>
  <c r="B243" i="6"/>
  <c r="B245" i="6"/>
  <c r="B246" i="6"/>
  <c r="B247" i="6"/>
  <c r="B248" i="6"/>
  <c r="B249" i="6"/>
  <c r="B250" i="6"/>
  <c r="B252" i="6"/>
  <c r="B253" i="6"/>
  <c r="B255" i="6"/>
  <c r="B256" i="6"/>
  <c r="B257" i="6"/>
  <c r="B258" i="6"/>
  <c r="B260" i="6"/>
  <c r="B261" i="6"/>
  <c r="B263" i="6"/>
  <c r="B264" i="6"/>
  <c r="B265" i="6"/>
  <c r="B266" i="6"/>
  <c r="B268" i="6"/>
  <c r="B270" i="6"/>
  <c r="B271" i="6"/>
  <c r="B272" i="6"/>
  <c r="B274" i="6"/>
  <c r="B275" i="6"/>
  <c r="B277" i="6"/>
  <c r="B279" i="6"/>
  <c r="B280" i="6"/>
  <c r="B281" i="6"/>
  <c r="B283" i="6"/>
  <c r="B284" i="6"/>
  <c r="B286" i="6"/>
  <c r="B287" i="6"/>
  <c r="B288" i="6"/>
  <c r="B290" i="6"/>
  <c r="B291" i="6"/>
  <c r="B292" i="6"/>
  <c r="B294" i="6"/>
  <c r="B295" i="6"/>
  <c r="B296" i="6"/>
  <c r="B299" i="6"/>
  <c r="B300" i="6"/>
  <c r="B301" i="6"/>
  <c r="B303" i="6"/>
  <c r="B304" i="6"/>
  <c r="B305" i="6"/>
  <c r="B306" i="6"/>
  <c r="B15" i="6"/>
  <c r="B16" i="6"/>
  <c r="B17" i="6"/>
  <c r="B18" i="6"/>
  <c r="B19" i="6"/>
  <c r="B20" i="6"/>
  <c r="B22" i="6"/>
  <c r="B23" i="6"/>
  <c r="B24" i="6"/>
  <c r="B25" i="6"/>
  <c r="B26" i="6"/>
  <c r="B27" i="6"/>
  <c r="B28" i="6"/>
  <c r="B29" i="6"/>
  <c r="B31" i="6"/>
  <c r="B32" i="6"/>
  <c r="B33" i="6"/>
  <c r="B34" i="6"/>
  <c r="B35" i="6"/>
  <c r="B36" i="6"/>
  <c r="B37" i="6"/>
  <c r="B38" i="6"/>
  <c r="B39" i="6"/>
  <c r="B40" i="6"/>
  <c r="B41" i="6"/>
  <c r="B43" i="6"/>
  <c r="B45" i="6"/>
  <c r="B46" i="6"/>
  <c r="B47" i="6"/>
  <c r="B48" i="6"/>
  <c r="B49" i="6"/>
  <c r="B50" i="6"/>
  <c r="B52" i="6"/>
  <c r="B55" i="6"/>
  <c r="B56" i="6"/>
  <c r="B57" i="6"/>
  <c r="B59" i="6"/>
  <c r="B60" i="6"/>
  <c r="B62" i="6"/>
  <c r="B63" i="6"/>
  <c r="B64" i="6"/>
  <c r="B65" i="6"/>
  <c r="B66" i="6"/>
  <c r="B67" i="6"/>
  <c r="B71" i="6"/>
  <c r="B72" i="6"/>
  <c r="B74" i="6"/>
  <c r="B75" i="6"/>
  <c r="B76" i="6"/>
  <c r="B77" i="6"/>
  <c r="B80" i="6"/>
  <c r="B81" i="6"/>
  <c r="B82" i="6"/>
  <c r="B84" i="6"/>
  <c r="B85" i="6"/>
  <c r="B86" i="6"/>
  <c r="B87" i="6"/>
  <c r="B90" i="6"/>
  <c r="B91" i="6"/>
  <c r="B93" i="6"/>
  <c r="B94" i="6"/>
  <c r="B95" i="6"/>
  <c r="B97" i="6"/>
  <c r="B100" i="6"/>
  <c r="B101" i="6"/>
  <c r="B103" i="6"/>
  <c r="B104" i="6"/>
  <c r="B106" i="6"/>
  <c r="B108" i="6"/>
  <c r="B109" i="6"/>
  <c r="B111" i="6"/>
  <c r="B113" i="6"/>
  <c r="B114" i="6"/>
  <c r="B116" i="6"/>
  <c r="B117" i="6"/>
  <c r="B118" i="6"/>
  <c r="B120" i="6"/>
  <c r="B143" i="6"/>
  <c r="B145" i="6"/>
  <c r="B24" i="1"/>
  <c r="B26" i="1"/>
  <c r="B29" i="1"/>
  <c r="B31" i="1"/>
  <c r="B39" i="1"/>
  <c r="B40" i="1"/>
  <c r="B41" i="1"/>
  <c r="B42" i="1"/>
  <c r="B44" i="1"/>
  <c r="B45" i="1"/>
  <c r="B47" i="1"/>
  <c r="B50" i="1"/>
  <c r="B51" i="1"/>
  <c r="B55" i="1"/>
  <c r="O307" i="6" l="1"/>
  <c r="P307" i="6"/>
  <c r="Q307" i="6"/>
  <c r="M307" i="6"/>
  <c r="P56" i="1"/>
  <c r="O56" i="1"/>
  <c r="S12" i="6" l="1"/>
  <c r="S13" i="1"/>
  <c r="S15" i="1"/>
  <c r="S16" i="1"/>
  <c r="S17" i="1"/>
  <c r="F18" i="7" s="1"/>
  <c r="S18" i="1"/>
  <c r="F22" i="7" s="1"/>
  <c r="S19" i="1"/>
  <c r="S20" i="1"/>
  <c r="S21" i="1"/>
  <c r="S22" i="1"/>
  <c r="S23" i="1"/>
  <c r="F28" i="7" s="1"/>
  <c r="S25" i="1"/>
  <c r="F30" i="7" s="1"/>
  <c r="S27" i="1"/>
  <c r="S28" i="1"/>
  <c r="S30" i="1"/>
  <c r="S32" i="1"/>
  <c r="S33" i="1"/>
  <c r="S34" i="1"/>
  <c r="S35" i="1"/>
  <c r="S36" i="1"/>
  <c r="F56" i="7" s="1"/>
  <c r="S37" i="1"/>
  <c r="F48" i="7" s="1"/>
  <c r="S38" i="1"/>
  <c r="S43" i="1"/>
  <c r="S46" i="1"/>
  <c r="S48" i="1"/>
  <c r="S49" i="1"/>
  <c r="S52" i="1"/>
  <c r="S53" i="1"/>
  <c r="S54" i="1"/>
  <c r="B11" i="1"/>
  <c r="S14" i="6"/>
  <c r="S21" i="6"/>
  <c r="S30" i="6"/>
  <c r="S42" i="6"/>
  <c r="S44" i="6"/>
  <c r="S51" i="6"/>
  <c r="S53" i="6"/>
  <c r="S54" i="6"/>
  <c r="S58" i="6"/>
  <c r="S61" i="6"/>
  <c r="S68" i="6"/>
  <c r="S69" i="6"/>
  <c r="S70" i="6"/>
  <c r="S73" i="6"/>
  <c r="S78" i="6"/>
  <c r="S79" i="6"/>
  <c r="S83" i="6"/>
  <c r="S88" i="6"/>
  <c r="S89" i="6"/>
  <c r="S92" i="6"/>
  <c r="S96" i="6"/>
  <c r="S98" i="6"/>
  <c r="S99" i="6"/>
  <c r="S102" i="6"/>
  <c r="S105" i="6"/>
  <c r="S107" i="6"/>
  <c r="S110" i="6"/>
  <c r="S112" i="6"/>
  <c r="S115" i="6"/>
  <c r="S119" i="6"/>
  <c r="S121" i="6"/>
  <c r="S122" i="6"/>
  <c r="S127" i="6"/>
  <c r="S130" i="6"/>
  <c r="S131" i="6"/>
  <c r="S136" i="6"/>
  <c r="S141" i="6"/>
  <c r="S144" i="6"/>
  <c r="S146" i="6"/>
  <c r="S149" i="6"/>
  <c r="S153" i="6"/>
  <c r="S156" i="6"/>
  <c r="S160" i="6"/>
  <c r="S163" i="6"/>
  <c r="S167" i="6"/>
  <c r="S170" i="6"/>
  <c r="S172" i="6"/>
  <c r="S178" i="6"/>
  <c r="S179" i="6"/>
  <c r="L34" i="7" s="1"/>
  <c r="S182" i="6"/>
  <c r="S183" i="6"/>
  <c r="S185" i="6"/>
  <c r="S190" i="6"/>
  <c r="S193" i="6"/>
  <c r="S194" i="6"/>
  <c r="L28" i="7" s="1"/>
  <c r="S196" i="6"/>
  <c r="S198" i="6"/>
  <c r="S201" i="6"/>
  <c r="L52" i="7" s="1"/>
  <c r="S204" i="6"/>
  <c r="S207" i="6"/>
  <c r="S210" i="6"/>
  <c r="L50" i="7" s="1"/>
  <c r="S211" i="6"/>
  <c r="S216" i="6"/>
  <c r="S217" i="6"/>
  <c r="S223" i="6"/>
  <c r="L42" i="7" s="1"/>
  <c r="S224" i="6"/>
  <c r="S227" i="6"/>
  <c r="S231" i="6"/>
  <c r="S236" i="6"/>
  <c r="S240" i="6"/>
  <c r="S244" i="6"/>
  <c r="S251" i="6"/>
  <c r="S254" i="6"/>
  <c r="S259" i="6"/>
  <c r="S262" i="6"/>
  <c r="S267" i="6"/>
  <c r="S269" i="6"/>
  <c r="S273" i="6"/>
  <c r="S276" i="6"/>
  <c r="S278" i="6"/>
  <c r="S282" i="6"/>
  <c r="S285" i="6"/>
  <c r="S289" i="6"/>
  <c r="S293" i="6"/>
  <c r="S297" i="6"/>
  <c r="S298" i="6"/>
  <c r="S302" i="6"/>
  <c r="L54" i="7" l="1"/>
  <c r="J34" i="11" s="1"/>
  <c r="K34" i="11" s="1"/>
  <c r="L40" i="7"/>
  <c r="M40" i="7" s="1"/>
  <c r="L44" i="7"/>
  <c r="M44" i="7" s="1"/>
  <c r="L46" i="7"/>
  <c r="J30" i="11" s="1"/>
  <c r="K30" i="11" s="1"/>
  <c r="L36" i="7"/>
  <c r="J25" i="11" s="1"/>
  <c r="K25" i="11" s="1"/>
  <c r="L56" i="7"/>
  <c r="M56" i="7" s="1"/>
  <c r="L22" i="7"/>
  <c r="M22" i="7" s="1"/>
  <c r="J33" i="11"/>
  <c r="K33" i="11" s="1"/>
  <c r="M52" i="7"/>
  <c r="L58" i="7"/>
  <c r="J32" i="11"/>
  <c r="K32" i="11" s="1"/>
  <c r="M50" i="7"/>
  <c r="L24" i="7"/>
  <c r="L48" i="7"/>
  <c r="L32" i="7"/>
  <c r="L20" i="7"/>
  <c r="L18" i="7"/>
  <c r="L16" i="7"/>
  <c r="J28" i="11"/>
  <c r="K28" i="11" s="1"/>
  <c r="M42" i="7"/>
  <c r="L38" i="7"/>
  <c r="J24" i="11"/>
  <c r="K24" i="11" s="1"/>
  <c r="M34" i="7"/>
  <c r="J21" i="11"/>
  <c r="K21" i="11" s="1"/>
  <c r="M28" i="7"/>
  <c r="L14" i="7"/>
  <c r="F16" i="7"/>
  <c r="G16" i="7" s="1"/>
  <c r="F58" i="7"/>
  <c r="F36" i="11" s="1"/>
  <c r="G36" i="11" s="1"/>
  <c r="F31" i="11"/>
  <c r="G31" i="11" s="1"/>
  <c r="G48" i="7"/>
  <c r="F16" i="11"/>
  <c r="G16" i="11" s="1"/>
  <c r="G18" i="7"/>
  <c r="F35" i="11"/>
  <c r="G35" i="11" s="1"/>
  <c r="G56" i="7"/>
  <c r="F22" i="11"/>
  <c r="G22" i="11" s="1"/>
  <c r="G30" i="7"/>
  <c r="F21" i="11"/>
  <c r="G21" i="11" s="1"/>
  <c r="G28" i="7"/>
  <c r="F34" i="7"/>
  <c r="F18" i="11"/>
  <c r="G18" i="11" s="1"/>
  <c r="G22" i="7"/>
  <c r="F54" i="7"/>
  <c r="F38" i="7"/>
  <c r="F50" i="7"/>
  <c r="F40" i="7"/>
  <c r="B46" i="1"/>
  <c r="B131" i="6"/>
  <c r="B191" i="6"/>
  <c r="B33" i="1"/>
  <c r="B53" i="1"/>
  <c r="B36" i="1"/>
  <c r="B21" i="1"/>
  <c r="B27" i="1"/>
  <c r="B141" i="6"/>
  <c r="B127" i="6"/>
  <c r="B130" i="6"/>
  <c r="B136" i="6"/>
  <c r="B12" i="6"/>
  <c r="B125" i="6"/>
  <c r="B30" i="6"/>
  <c r="B21" i="6"/>
  <c r="B14" i="6"/>
  <c r="B14" i="1"/>
  <c r="B52" i="1"/>
  <c r="B43" i="1"/>
  <c r="B35" i="1"/>
  <c r="B32" i="1"/>
  <c r="B25" i="1"/>
  <c r="B20" i="1"/>
  <c r="B17" i="1"/>
  <c r="B13" i="1"/>
  <c r="B38" i="1"/>
  <c r="B34" i="1"/>
  <c r="B23" i="1"/>
  <c r="B19" i="1"/>
  <c r="B16" i="1"/>
  <c r="B12" i="1"/>
  <c r="B49" i="1"/>
  <c r="B30" i="1"/>
  <c r="B54" i="1"/>
  <c r="B48" i="1"/>
  <c r="B37" i="1"/>
  <c r="B28" i="1"/>
  <c r="B22" i="1"/>
  <c r="B18" i="1"/>
  <c r="B15" i="1"/>
  <c r="B278" i="6"/>
  <c r="B251" i="6"/>
  <c r="B217" i="6"/>
  <c r="B196" i="6"/>
  <c r="B178" i="6"/>
  <c r="B153" i="6"/>
  <c r="B110" i="6"/>
  <c r="B89" i="6"/>
  <c r="B68" i="6"/>
  <c r="B44" i="6"/>
  <c r="B244" i="6"/>
  <c r="B149" i="6"/>
  <c r="B298" i="6"/>
  <c r="B193" i="6"/>
  <c r="B297" i="6"/>
  <c r="B269" i="6"/>
  <c r="B236" i="6"/>
  <c r="B210" i="6"/>
  <c r="B190" i="6"/>
  <c r="B170" i="6"/>
  <c r="B276" i="6"/>
  <c r="B211" i="6"/>
  <c r="B231" i="6"/>
  <c r="B207" i="6"/>
  <c r="B185" i="6"/>
  <c r="B167" i="6"/>
  <c r="B172" i="6"/>
  <c r="B267" i="6"/>
  <c r="B289" i="6"/>
  <c r="B262" i="6"/>
  <c r="B227" i="6"/>
  <c r="B204" i="6"/>
  <c r="B183" i="6"/>
  <c r="B163" i="6"/>
  <c r="B194" i="6"/>
  <c r="B240" i="6"/>
  <c r="B259" i="6"/>
  <c r="B182" i="6"/>
  <c r="B160" i="6"/>
  <c r="B302" i="6"/>
  <c r="B216" i="6"/>
  <c r="B273" i="6"/>
  <c r="B293" i="6"/>
  <c r="B285" i="6"/>
  <c r="B224" i="6"/>
  <c r="B201" i="6"/>
  <c r="B282" i="6"/>
  <c r="B254" i="6"/>
  <c r="B223" i="6"/>
  <c r="B198" i="6"/>
  <c r="B179" i="6"/>
  <c r="B156" i="6"/>
  <c r="B107" i="6"/>
  <c r="B88" i="6"/>
  <c r="B61" i="6"/>
  <c r="B42" i="6"/>
  <c r="B146" i="6"/>
  <c r="B105" i="6"/>
  <c r="B83" i="6"/>
  <c r="B58" i="6"/>
  <c r="B144" i="6"/>
  <c r="B122" i="6"/>
  <c r="B102" i="6"/>
  <c r="B79" i="6"/>
  <c r="B54" i="6"/>
  <c r="B121" i="6"/>
  <c r="B99" i="6"/>
  <c r="B78" i="6"/>
  <c r="B53" i="6"/>
  <c r="B119" i="6"/>
  <c r="B98" i="6"/>
  <c r="B73" i="6"/>
  <c r="B51" i="6"/>
  <c r="B115" i="6"/>
  <c r="B96" i="6"/>
  <c r="B70" i="6"/>
  <c r="B112" i="6"/>
  <c r="B92" i="6"/>
  <c r="B69" i="6"/>
  <c r="M54" i="7" l="1"/>
  <c r="J29" i="11"/>
  <c r="K29" i="11" s="1"/>
  <c r="J35" i="11"/>
  <c r="K35" i="11" s="1"/>
  <c r="J27" i="11"/>
  <c r="K27" i="11" s="1"/>
  <c r="F15" i="11"/>
  <c r="G15" i="11" s="1"/>
  <c r="M46" i="7"/>
  <c r="M36" i="7"/>
  <c r="J18" i="11"/>
  <c r="K18" i="11" s="1"/>
  <c r="J19" i="11"/>
  <c r="K19" i="11" s="1"/>
  <c r="M24" i="7"/>
  <c r="J15" i="11"/>
  <c r="M16" i="7"/>
  <c r="J17" i="11"/>
  <c r="K17" i="11" s="1"/>
  <c r="M20" i="7"/>
  <c r="J16" i="11"/>
  <c r="K16" i="11" s="1"/>
  <c r="M18" i="7"/>
  <c r="J26" i="11"/>
  <c r="K26" i="11" s="1"/>
  <c r="M38" i="7"/>
  <c r="J23" i="11"/>
  <c r="K23" i="11" s="1"/>
  <c r="M32" i="7"/>
  <c r="J14" i="11"/>
  <c r="K14" i="11" s="1"/>
  <c r="M14" i="7"/>
  <c r="L60" i="7"/>
  <c r="M60" i="7" s="1"/>
  <c r="J31" i="11"/>
  <c r="K31" i="11" s="1"/>
  <c r="M48" i="7"/>
  <c r="J36" i="11"/>
  <c r="K36" i="11" s="1"/>
  <c r="M58" i="7"/>
  <c r="G58" i="7"/>
  <c r="F27" i="11"/>
  <c r="G27" i="11" s="1"/>
  <c r="G40" i="7"/>
  <c r="F32" i="11"/>
  <c r="G32" i="11" s="1"/>
  <c r="G50" i="7"/>
  <c r="F26" i="11"/>
  <c r="G26" i="11" s="1"/>
  <c r="G38" i="7"/>
  <c r="F24" i="11"/>
  <c r="G24" i="11" s="1"/>
  <c r="G34" i="7"/>
  <c r="F34" i="11"/>
  <c r="G34" i="11" s="1"/>
  <c r="G54" i="7"/>
  <c r="F60" i="7"/>
  <c r="G60" i="7" s="1"/>
  <c r="J37" i="11" l="1"/>
  <c r="K37" i="11" s="1"/>
  <c r="K15" i="11"/>
  <c r="F37" i="11"/>
  <c r="G37" i="11" s="1"/>
</calcChain>
</file>

<file path=xl/sharedStrings.xml><?xml version="1.0" encoding="utf-8"?>
<sst xmlns="http://schemas.openxmlformats.org/spreadsheetml/2006/main" count="3253" uniqueCount="1037">
  <si>
    <t>Dân tộc</t>
  </si>
  <si>
    <t>STT Hộ</t>
  </si>
  <si>
    <t>…</t>
  </si>
  <si>
    <t>Giới tính</t>
  </si>
  <si>
    <t>Quan hệ với chủ hộ</t>
  </si>
  <si>
    <t>Chủ hộ</t>
  </si>
  <si>
    <t>Vợ</t>
  </si>
  <si>
    <t>Chồng</t>
  </si>
  <si>
    <t>Cha</t>
  </si>
  <si>
    <t>Mẹ</t>
  </si>
  <si>
    <t>Con</t>
  </si>
  <si>
    <t>Ông</t>
  </si>
  <si>
    <t>Bà</t>
  </si>
  <si>
    <t>Anh</t>
  </si>
  <si>
    <t>Chị</t>
  </si>
  <si>
    <t>Em</t>
  </si>
  <si>
    <t>Cháu</t>
  </si>
  <si>
    <t>Khác</t>
  </si>
  <si>
    <t>Con dâu</t>
  </si>
  <si>
    <t>Con rể</t>
  </si>
  <si>
    <t>Kinh</t>
  </si>
  <si>
    <t>Khmer</t>
  </si>
  <si>
    <t>Hoa</t>
  </si>
  <si>
    <t>Thái</t>
  </si>
  <si>
    <t>Chăm</t>
  </si>
  <si>
    <t>Êđê</t>
  </si>
  <si>
    <t>Hmông</t>
  </si>
  <si>
    <t>Dao</t>
  </si>
  <si>
    <t>Tày</t>
  </si>
  <si>
    <t>Mường</t>
  </si>
  <si>
    <t>Nùng</t>
  </si>
  <si>
    <t>CỘNG HÒA XÃ HỘI CHỦ NGHĨA VIỆT NAM</t>
  </si>
  <si>
    <t>Độc lập - Tự do - Hạnh phúc</t>
  </si>
  <si>
    <t>Ghi chú</t>
  </si>
  <si>
    <t>Phát sinh mới</t>
  </si>
  <si>
    <r>
      <t xml:space="preserve">Ghi chú
</t>
    </r>
    <r>
      <rPr>
        <sz val="11"/>
        <color theme="1"/>
        <rFont val="Times New Roman"/>
        <family val="1"/>
      </rPr>
      <t>(2)</t>
    </r>
  </si>
  <si>
    <t>Tái N/CN</t>
  </si>
  <si>
    <t>CN thành N</t>
  </si>
  <si>
    <t>N thành CN</t>
  </si>
  <si>
    <t>Họ và tên chủ hộ</t>
  </si>
  <si>
    <t>DANH SÁCH HỘ NGHÈO SAU KHI RÀ SOÁT</t>
  </si>
  <si>
    <t>Họ và tên thành viên</t>
  </si>
  <si>
    <t>Tỉnh</t>
  </si>
  <si>
    <t>Ấp/Khóm/Khu</t>
  </si>
  <si>
    <t>Số nhà, đường, tổ</t>
  </si>
  <si>
    <r>
      <t xml:space="preserve">Địa chỉ
</t>
    </r>
    <r>
      <rPr>
        <i/>
        <sz val="11"/>
        <color theme="1"/>
        <rFont val="Times New Roman"/>
        <family val="1"/>
      </rPr>
      <t>(Ghi cụ thể theo thứ tự ấp/khóm/khu)</t>
    </r>
  </si>
  <si>
    <t>NGƯỜI LẬP</t>
  </si>
  <si>
    <r>
      <t xml:space="preserve">Mẫu số 6.1. </t>
    </r>
    <r>
      <rPr>
        <sz val="12"/>
        <color theme="1"/>
        <rFont val="Times New Roman"/>
        <family val="1"/>
      </rPr>
      <t>Danh sách hộ nghèo sau khi rà soát</t>
    </r>
  </si>
  <si>
    <r>
      <t xml:space="preserve">Mẫu số 6.2. </t>
    </r>
    <r>
      <rPr>
        <sz val="12"/>
        <color theme="1"/>
        <rFont val="Times New Roman"/>
        <family val="1"/>
      </rPr>
      <t>Danh sách hộ cận nghèo sau khi rà soát</t>
    </r>
  </si>
  <si>
    <t>DANH SÁCH HỘ CẬN NGHÈO SAU KHI RÀ SOÁT</t>
  </si>
  <si>
    <r>
      <t xml:space="preserve">             Trường hợp chỉ có năm sinh ví dụ là năm 1943 mà không có ngày, tháng sinh thì ghi là </t>
    </r>
    <r>
      <rPr>
        <b/>
        <sz val="12"/>
        <color theme="1"/>
        <rFont val="Times New Roman"/>
        <family val="1"/>
      </rPr>
      <t>01/01/1943</t>
    </r>
  </si>
  <si>
    <t xml:space="preserve">             Không ghi là 20.05.1980 hoặc 20.5.1980 hoặc 20-05-1980 hoặc 20-5-1980 hoặc 20/5/1980 hoặc 1943</t>
  </si>
  <si>
    <t>STT</t>
  </si>
  <si>
    <t>(1)</t>
  </si>
  <si>
    <r>
      <t xml:space="preserve">Giới tính </t>
    </r>
    <r>
      <rPr>
        <i/>
        <sz val="11"/>
        <color theme="1"/>
        <rFont val="Times New Roman"/>
        <family val="1"/>
      </rPr>
      <t>(1: Nam, 2: Nữ)</t>
    </r>
  </si>
  <si>
    <t>Số CCCD/ CMND/ định danh cá nhân</t>
  </si>
  <si>
    <r>
      <t xml:space="preserve">Đối tượng
</t>
    </r>
    <r>
      <rPr>
        <i/>
        <sz val="11"/>
        <color theme="1"/>
        <rFont val="Times New Roman"/>
        <family val="1"/>
      </rPr>
      <t>(Đánh dấu "X")</t>
    </r>
  </si>
  <si>
    <t>Hộ không khả năng lao động</t>
  </si>
  <si>
    <t>Hộ thuộc CS bảo trợ xã hội</t>
  </si>
  <si>
    <t>Hộ có thành viên là người có công cách mạng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</si>
  <si>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</si>
  <si>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</si>
  <si>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</si>
  <si>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</si>
  <si>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</si>
  <si>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</si>
  <si>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</si>
  <si>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</si>
  <si>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</si>
  <si>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</si>
  <si>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</si>
  <si>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</si>
  <si>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</si>
  <si>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</si>
  <si>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(16)</t>
  </si>
  <si>
    <t>(17)</t>
  </si>
  <si>
    <t>(18)</t>
  </si>
  <si>
    <t>Cột (1): Đánh số thứ tự người từ 1 đến hết</t>
  </si>
  <si>
    <t>Cột (2): Đánh số thứ tự hộ từ 1 đến hết (chỉ đánh số tại ô có người là chủ hộ)</t>
  </si>
  <si>
    <t>Cột (3): Ghi họ tên chủ hộ. Lưu ý: ghi đầy đủ họ tên chủ hộ đối với các dòng tương ứng có thành viên thuộc hộ gia đình</t>
  </si>
  <si>
    <t>Cột (4): Ghi họ tên thành viên</t>
  </si>
  <si>
    <r>
      <t xml:space="preserve">Cột (6): Cột ngày, tháng, năm sinh, ghi theo định dạng </t>
    </r>
    <r>
      <rPr>
        <b/>
        <i/>
        <sz val="12"/>
        <color theme="1"/>
        <rFont val="Times New Roman"/>
        <family val="1"/>
      </rPr>
      <t>dd/mm/yyyy</t>
    </r>
    <r>
      <rPr>
        <sz val="12"/>
        <color theme="1"/>
        <rFont val="Times New Roman"/>
        <family val="1"/>
      </rPr>
      <t xml:space="preserve">, ví dụ: ngày 20 tháng 5 năm 1980 ghi là </t>
    </r>
    <r>
      <rPr>
        <b/>
        <sz val="12"/>
        <color theme="1"/>
        <rFont val="Times New Roman"/>
        <family val="1"/>
      </rPr>
      <t>20/05/1980</t>
    </r>
  </si>
  <si>
    <t>Cột (7): Ghi giới tính theo mã, cụ thể: Nam là mã số 1; Nữ là mã số 2</t>
  </si>
  <si>
    <t>Cột (5): Ghi mối quan hệ với chủ hộ theo mã, cụ thể: Chủ hộ ghi mã số 1; Vợ/chồng chủ hộ ghi mã số 2; Con ghi mã số 3; Bố/mẹ ghi mã số 4; Khác ghi mã số 5</t>
  </si>
  <si>
    <t>Cột (8): Ghi số CCCD/CMND/Mã số định danh cá nhân. Lưu ý: dùng dấu (') trước chữ số CCCD/CMND/Mã số định danh cá nhân</t>
  </si>
  <si>
    <r>
      <t xml:space="preserve">Cột (10): Tỉnh, ghi là </t>
    </r>
    <r>
      <rPr>
        <b/>
        <sz val="12"/>
        <color theme="1"/>
        <rFont val="Times New Roman"/>
        <family val="1"/>
      </rPr>
      <t>Vĩnh Long</t>
    </r>
  </si>
  <si>
    <r>
      <t xml:space="preserve">Mối quan hệ với chủ hộ
</t>
    </r>
    <r>
      <rPr>
        <i/>
        <sz val="11"/>
        <color theme="1"/>
        <rFont val="Times New Roman"/>
        <family val="1"/>
      </rPr>
      <t xml:space="preserve"> (1: Chủ hộ; 2: Vợ/ chồng; 3: Con; 4: Bố/ mẹ; 5: Khác)</t>
    </r>
  </si>
  <si>
    <t>Trong đó: Hộ dân tộc thiểu số nghèo: …............ hộ, …............. nhân khẩu</t>
  </si>
  <si>
    <t>Trong đó: Hộ dân tộc thiểu số cận nghèo: …............ hộ, …............. nhân khẩu</t>
  </si>
  <si>
    <t>Xã/Phường</t>
  </si>
  <si>
    <t>Cột (3): Ghi họ tên chủ hộ. Lưu ý: ghi đầy đủ họ tên chủ hộ đối với các dòng tương ứng thành viên thuộc hộ gia đình</t>
  </si>
  <si>
    <r>
      <t xml:space="preserve">Cột (11): Xã/Phường, chỉ ghi tên xã/phường. Ví dụ xã Cái Ngang ghi là </t>
    </r>
    <r>
      <rPr>
        <b/>
        <sz val="12"/>
        <color theme="1"/>
        <rFont val="Times New Roman"/>
        <family val="1"/>
      </rPr>
      <t>Cái Ngang,</t>
    </r>
    <r>
      <rPr>
        <sz val="12"/>
        <color theme="1"/>
        <rFont val="Times New Roman"/>
        <family val="1"/>
      </rPr>
      <t xml:space="preserve"> không ghi là xã Cái Ngang</t>
    </r>
  </si>
  <si>
    <r>
      <t xml:space="preserve">Cột (12): Ấp/Khóm/Khu, chỉ ghi tên ấp/khóm/khu. Ví dụ ấp Tân Lược ghi là </t>
    </r>
    <r>
      <rPr>
        <b/>
        <sz val="12"/>
        <color theme="1"/>
        <rFont val="Times New Roman"/>
        <family val="1"/>
      </rPr>
      <t>Tân Lược,</t>
    </r>
    <r>
      <rPr>
        <sz val="12"/>
        <color theme="1"/>
        <rFont val="Times New Roman"/>
        <family val="1"/>
      </rPr>
      <t xml:space="preserve"> không ghi là ấp Tân Lược</t>
    </r>
  </si>
  <si>
    <t>Cột (19): Hộ nghèo phát sinh mới; Hộ cận nghèo thành hộ nghèo; Hộ tái nghèo; Hộ nghèo cũ</t>
  </si>
  <si>
    <r>
      <t xml:space="preserve">Cột (11): Xã/Phường, chỉ ghi tên xã/phường. Ví dụ xax Cái Ngang ghi là </t>
    </r>
    <r>
      <rPr>
        <b/>
        <sz val="12"/>
        <color theme="1"/>
        <rFont val="Times New Roman"/>
        <family val="1"/>
      </rPr>
      <t>Cái Ngang,</t>
    </r>
    <r>
      <rPr>
        <sz val="12"/>
        <color theme="1"/>
        <rFont val="Times New Roman"/>
        <family val="1"/>
      </rPr>
      <t xml:space="preserve"> không ghi là xã Cái Ngang</t>
    </r>
  </si>
  <si>
    <t>Cột (19): Hộ cận nghèo phát sinh mới; Hộ nghèo thành hộ cận nghèo; Hộ tái cận nghèo; Hộ cận nghèo cũ</t>
  </si>
  <si>
    <t>Hộ dân tộc thiểu số</t>
  </si>
  <si>
    <t>Phạm Thị Mai</t>
  </si>
  <si>
    <t>086151000598</t>
  </si>
  <si>
    <t>Vĩnh Long</t>
  </si>
  <si>
    <t>Cái Nhum</t>
  </si>
  <si>
    <t>Khóm 1</t>
  </si>
  <si>
    <t>X</t>
  </si>
  <si>
    <t>Võ Trung Hiếu</t>
  </si>
  <si>
    <t>01/01/1936</t>
  </si>
  <si>
    <t>086036003242</t>
  </si>
  <si>
    <t>Huỳnh Thị Kía</t>
  </si>
  <si>
    <t>086160010195</t>
  </si>
  <si>
    <t>Khóm 2</t>
  </si>
  <si>
    <t>Trần Thị Hường</t>
  </si>
  <si>
    <t>01/01/1982</t>
  </si>
  <si>
    <t>091182013558</t>
  </si>
  <si>
    <t>Châu Thị Bé</t>
  </si>
  <si>
    <t>086146000146</t>
  </si>
  <si>
    <t>Hà Thị Năm</t>
  </si>
  <si>
    <t>086140003017</t>
  </si>
  <si>
    <t>Lê Thị Khoe</t>
  </si>
  <si>
    <t>086148005489</t>
  </si>
  <si>
    <t>Khóm 3</t>
  </si>
  <si>
    <t>Khóm 4</t>
  </si>
  <si>
    <t>Nguyễn Thị Thảo</t>
  </si>
  <si>
    <t>086199007297</t>
  </si>
  <si>
    <t>Nguyễn Thị Ngân</t>
  </si>
  <si>
    <t>086300007519</t>
  </si>
  <si>
    <t>Trịnh Kim Huệ</t>
  </si>
  <si>
    <t>086160003948</t>
  </si>
  <si>
    <t>Khóm 5</t>
  </si>
  <si>
    <t>Trần Văn Tải</t>
  </si>
  <si>
    <t>01/01/1953</t>
  </si>
  <si>
    <t>086053000343</t>
  </si>
  <si>
    <t>An Hòa</t>
  </si>
  <si>
    <t>Lê Thị Bi</t>
  </si>
  <si>
    <t>01/01/1943</t>
  </si>
  <si>
    <t>086143000145</t>
  </si>
  <si>
    <t>Nguyễn Thị Thẳng</t>
  </si>
  <si>
    <t>01/01/1956</t>
  </si>
  <si>
    <t>086156003110</t>
  </si>
  <si>
    <t>Tân Mỹ</t>
  </si>
  <si>
    <t>Lê Văn Đặng</t>
  </si>
  <si>
    <t>01/01/1940</t>
  </si>
  <si>
    <t>086040003525</t>
  </si>
  <si>
    <t>01/01/1954</t>
  </si>
  <si>
    <t>Phạm Văn Truyền</t>
  </si>
  <si>
    <t>086053003587</t>
  </si>
  <si>
    <t>Mỹ Chánh</t>
  </si>
  <si>
    <t>Nguyễn Thị Phinh</t>
  </si>
  <si>
    <t>01/01/1944</t>
  </si>
  <si>
    <t>086144004139</t>
  </si>
  <si>
    <t>Nguyễn Văn Bui</t>
  </si>
  <si>
    <t>086040002093</t>
  </si>
  <si>
    <t>Mỹ Hạnh</t>
  </si>
  <si>
    <t>Nguyễn Thị Nguyệt</t>
  </si>
  <si>
    <t>086143003759</t>
  </si>
  <si>
    <t>Hồ Văn Trương</t>
  </si>
  <si>
    <t>086049003654</t>
  </si>
  <si>
    <t>Định Thới B</t>
  </si>
  <si>
    <t>Trần Thị Ứt</t>
  </si>
  <si>
    <t>086148004440</t>
  </si>
  <si>
    <t>Trần Thị Mánh</t>
  </si>
  <si>
    <t>Võ Thị Mối</t>
  </si>
  <si>
    <t>18/07/1963</t>
  </si>
  <si>
    <t>086163005028</t>
  </si>
  <si>
    <t>Lê Văn Lập</t>
  </si>
  <si>
    <t>086090003573</t>
  </si>
  <si>
    <t>Nguyễn Thị Năm</t>
  </si>
  <si>
    <t>086152000615</t>
  </si>
  <si>
    <t>Phú Bình</t>
  </si>
  <si>
    <t>086150000644</t>
  </si>
  <si>
    <t xml:space="preserve">Nguyễn Thị Kim Lệ </t>
  </si>
  <si>
    <t>086150002796</t>
  </si>
  <si>
    <t>Bùi Thị Định</t>
  </si>
  <si>
    <t>083135002898</t>
  </si>
  <si>
    <t>Trần Thị Phương</t>
  </si>
  <si>
    <t>086149006210</t>
  </si>
  <si>
    <t>Thủy Thuận</t>
  </si>
  <si>
    <t>Nguyễn Thị Sáu</t>
  </si>
  <si>
    <t>086152000203</t>
  </si>
  <si>
    <t>Phú Hội</t>
  </si>
  <si>
    <t>Trần Thị Hoa</t>
  </si>
  <si>
    <t>086161004811</t>
  </si>
  <si>
    <t>Thanh Thủy</t>
  </si>
  <si>
    <t>Trần Thanh Quang</t>
  </si>
  <si>
    <t>086043001575</t>
  </si>
  <si>
    <t>Trần Thanh Vy</t>
  </si>
  <si>
    <t>13/02/1989</t>
  </si>
  <si>
    <t>086189005708</t>
  </si>
  <si>
    <t>Nguyễn Thanh Thiện</t>
  </si>
  <si>
    <t>24/01/2015</t>
  </si>
  <si>
    <t>086215002112</t>
  </si>
  <si>
    <t>Mai Trần Thiện Nhân</t>
  </si>
  <si>
    <t>086222001836</t>
  </si>
  <si>
    <t>Lê Thị Diễm</t>
  </si>
  <si>
    <t>086170001277</t>
  </si>
  <si>
    <t>Nguyễn Xiêm Thoàng</t>
  </si>
  <si>
    <t>23/03/1980</t>
  </si>
  <si>
    <t>086080001476</t>
  </si>
  <si>
    <t>Nguyễn Hoàng Hưng</t>
  </si>
  <si>
    <t>15/06/2012</t>
  </si>
  <si>
    <t>086212008159</t>
  </si>
  <si>
    <t>Phạm Minh Mè</t>
  </si>
  <si>
    <t>086060000668</t>
  </si>
  <si>
    <t>Nguyễn Thị Móm</t>
  </si>
  <si>
    <t>19/10/1957</t>
  </si>
  <si>
    <t>086157000737</t>
  </si>
  <si>
    <t>Huỳnh Thị Ba</t>
  </si>
  <si>
    <t>086135003009</t>
  </si>
  <si>
    <t>Phú Hòa</t>
  </si>
  <si>
    <t>Bùi Văn Dùng</t>
  </si>
  <si>
    <t>086068016730</t>
  </si>
  <si>
    <t>Nguyễn Thị Bé</t>
  </si>
  <si>
    <t>086160001601</t>
  </si>
  <si>
    <t>Bùi Thị Ngọc Châu</t>
  </si>
  <si>
    <t>22/07/1996</t>
  </si>
  <si>
    <t>086196005846</t>
  </si>
  <si>
    <t>Phạm Thị Tám</t>
  </si>
  <si>
    <t>086137003087</t>
  </si>
  <si>
    <t>Nguyễn Thị Sương</t>
  </si>
  <si>
    <t>086146003156</t>
  </si>
  <si>
    <t>Lê Văn Minh</t>
  </si>
  <si>
    <t>086073008692</t>
  </si>
  <si>
    <t>Lê Thị Tầm</t>
  </si>
  <si>
    <t>086169010004</t>
  </si>
  <si>
    <t>Tổng cộng:</t>
  </si>
  <si>
    <t>XÃ CÁI NHUM</t>
  </si>
  <si>
    <t xml:space="preserve">Nguyễn Thị Kim Tuyết    </t>
  </si>
  <si>
    <t>086160010183</t>
  </si>
  <si>
    <t>Trần Thị Nguyệt</t>
  </si>
  <si>
    <t>086157001120</t>
  </si>
  <si>
    <t>Hồ Tuấn Khải</t>
  </si>
  <si>
    <t>086219011289</t>
  </si>
  <si>
    <t>Hồ Ngọc Tân</t>
  </si>
  <si>
    <t>086083009431</t>
  </si>
  <si>
    <t>Hồ Ngọc Ngân</t>
  </si>
  <si>
    <t>086190014015</t>
  </si>
  <si>
    <t>Hồ Tuấn Khanh</t>
  </si>
  <si>
    <t>086208003095</t>
  </si>
  <si>
    <t>Hồ Ngọc Nhã Trân</t>
  </si>
  <si>
    <t>086315006444</t>
  </si>
  <si>
    <t>Hồ Ngọc Thiện</t>
  </si>
  <si>
    <t>086202009651</t>
  </si>
  <si>
    <t>Nguyễn Thị Bé Ba</t>
  </si>
  <si>
    <t>086155001184</t>
  </si>
  <si>
    <t>Nguyễn Thị Tâm</t>
  </si>
  <si>
    <t>086176001373</t>
  </si>
  <si>
    <t>Nguyễn Văn Ngọc</t>
  </si>
  <si>
    <t>086202006580</t>
  </si>
  <si>
    <t>Nguyễn Thành Trí</t>
  </si>
  <si>
    <t>086203001321</t>
  </si>
  <si>
    <t>Nguyễn Thái Tường Vy</t>
  </si>
  <si>
    <t>079308016872</t>
  </si>
  <si>
    <t>Nguyễn Văn Tín</t>
  </si>
  <si>
    <t>086088001030</t>
  </si>
  <si>
    <t>Nguyễn Thị Thu Thảo</t>
  </si>
  <si>
    <t>086306003305</t>
  </si>
  <si>
    <t>Nguyễn Thái Hoàng Nhân</t>
  </si>
  <si>
    <t>086209001523</t>
  </si>
  <si>
    <t>Nguyễn Ái Khả Vy</t>
  </si>
  <si>
    <t>083312002952</t>
  </si>
  <si>
    <t>Hồ Thị Sáu</t>
  </si>
  <si>
    <t>086149005221</t>
  </si>
  <si>
    <t>Trần Ngọc Huy</t>
  </si>
  <si>
    <t>086075004679</t>
  </si>
  <si>
    <t>Trần Ngọc Hiền</t>
  </si>
  <si>
    <t>086080008384</t>
  </si>
  <si>
    <t>Trần Ngọc Kiều</t>
  </si>
  <si>
    <t>086182015504</t>
  </si>
  <si>
    <t>Trần Ngọc Đăng Khoa</t>
  </si>
  <si>
    <t>086200003883</t>
  </si>
  <si>
    <t>Đặng Ngọc Tường Vi</t>
  </si>
  <si>
    <t>086302000761</t>
  </si>
  <si>
    <t>Trần Ngọc Nguyên Khang</t>
  </si>
  <si>
    <t>086204001343</t>
  </si>
  <si>
    <t>Đặng Hoàng Phi</t>
  </si>
  <si>
    <t>086204001426</t>
  </si>
  <si>
    <t>Trần Ngọc Hân</t>
  </si>
  <si>
    <t>086303009728</t>
  </si>
  <si>
    <t>Trần Ngọc Minh Hằng</t>
  </si>
  <si>
    <t>086309001296</t>
  </si>
  <si>
    <t>Đặng Khánh Thiên</t>
  </si>
  <si>
    <t>086219005660</t>
  </si>
  <si>
    <t>Trần Ngọc Khánh Thy</t>
  </si>
  <si>
    <t>086321006379</t>
  </si>
  <si>
    <t>Huỳnh Thanh Thắng</t>
  </si>
  <si>
    <t>086069014799</t>
  </si>
  <si>
    <t>Huỳnh Hoàng Phúc</t>
  </si>
  <si>
    <t>086091003929</t>
  </si>
  <si>
    <t>Võ Thị Kim Vốn</t>
  </si>
  <si>
    <t>086152006555</t>
  </si>
  <si>
    <t>Nguyễn Thành Trọng</t>
  </si>
  <si>
    <t>086093006300</t>
  </si>
  <si>
    <t>Nguyễn Thành Đạt</t>
  </si>
  <si>
    <t>086213006946</t>
  </si>
  <si>
    <t>Nguyễn Thị Ngọc Cẩm</t>
  </si>
  <si>
    <t>086195010041</t>
  </si>
  <si>
    <t>Nguyễn Ngọc Thúy Kiều</t>
  </si>
  <si>
    <t>086314007526</t>
  </si>
  <si>
    <t>Nguyễn Thị Mộng Duyên</t>
  </si>
  <si>
    <t>086307008185</t>
  </si>
  <si>
    <t>Nguyễn Hoàng Thái Ngọc</t>
  </si>
  <si>
    <t>086212007193</t>
  </si>
  <si>
    <t>Lê Ngọc Mai</t>
  </si>
  <si>
    <t>086162003935</t>
  </si>
  <si>
    <t>Nguyễn Đức Thông</t>
  </si>
  <si>
    <t>086090005351</t>
  </si>
  <si>
    <t>Tăng Văn Lượm</t>
  </si>
  <si>
    <t>086054000804</t>
  </si>
  <si>
    <t>Trần Thị Dẻo</t>
  </si>
  <si>
    <t>086150006316</t>
  </si>
  <si>
    <t>Trần Hồng Như</t>
  </si>
  <si>
    <t>086054002874</t>
  </si>
  <si>
    <t>Trần Thị Hồng</t>
  </si>
  <si>
    <t>086180012310</t>
  </si>
  <si>
    <t>Lê Hồng Tâm</t>
  </si>
  <si>
    <t>086213003886</t>
  </si>
  <si>
    <t>Chung Hoàng Oanh</t>
  </si>
  <si>
    <t>086303009157</t>
  </si>
  <si>
    <t>Chung Hoàng Yến</t>
  </si>
  <si>
    <t>086305001652</t>
  </si>
  <si>
    <t>Chung Xuân Bảo</t>
  </si>
  <si>
    <t>086208009112</t>
  </si>
  <si>
    <t>Huỳnh Văn Lộc Em</t>
  </si>
  <si>
    <t>086049004568</t>
  </si>
  <si>
    <t>Lâm Thị Hà</t>
  </si>
  <si>
    <t>086151005632</t>
  </si>
  <si>
    <t>Huỳnh Văn Kiệt</t>
  </si>
  <si>
    <t>086077005790</t>
  </si>
  <si>
    <t>Huỳnh Lâm Minh Trí</t>
  </si>
  <si>
    <t>086095004940</t>
  </si>
  <si>
    <t>Huỳnh Thị Thùy Trang</t>
  </si>
  <si>
    <t>086189006521</t>
  </si>
  <si>
    <t>Nguyễn Huỳnh Ngọc An</t>
  </si>
  <si>
    <t>086315005963</t>
  </si>
  <si>
    <t>Nguyễn Trọng Nhân</t>
  </si>
  <si>
    <t>086218000573</t>
  </si>
  <si>
    <t>Hứa Văn Luông</t>
  </si>
  <si>
    <t>086048003105</t>
  </si>
  <si>
    <t>Đặng Thị Bé Sáu</t>
  </si>
  <si>
    <t>086160011033</t>
  </si>
  <si>
    <t>Nguyễn Thị Dứt</t>
  </si>
  <si>
    <t>086157007122</t>
  </si>
  <si>
    <t>Huỳnh Thị Phượng Hằng</t>
  </si>
  <si>
    <t>086198007948</t>
  </si>
  <si>
    <t>Huỳnh Khánh Duy</t>
  </si>
  <si>
    <t>086217006205</t>
  </si>
  <si>
    <t>Cao Phước Hải</t>
  </si>
  <si>
    <t>086066015411</t>
  </si>
  <si>
    <t>Đỗ Thị Tuyến</t>
  </si>
  <si>
    <t>086170011533</t>
  </si>
  <si>
    <t>Cao Ngọc Nhanh</t>
  </si>
  <si>
    <t>086197003550</t>
  </si>
  <si>
    <t>Cao Phước Hưng</t>
  </si>
  <si>
    <t>086200004458</t>
  </si>
  <si>
    <t>Cao Phước Thịnh</t>
  </si>
  <si>
    <t>086203009875</t>
  </si>
  <si>
    <t>Phan Thị Tám</t>
  </si>
  <si>
    <t>086167011138</t>
  </si>
  <si>
    <t>Lê Thị Hạnh</t>
  </si>
  <si>
    <t>086151002974</t>
  </si>
  <si>
    <t>Trương Thị Hồng Đào</t>
  </si>
  <si>
    <t>089184014302</t>
  </si>
  <si>
    <t>Lê Đăng Khôi</t>
  </si>
  <si>
    <t>089208012048</t>
  </si>
  <si>
    <t>Lê Thị Kim Hân</t>
  </si>
  <si>
    <t>086313000638</t>
  </si>
  <si>
    <t>Phạm Thị Lựu</t>
  </si>
  <si>
    <t>086151005929</t>
  </si>
  <si>
    <t>Phạm Thanh Bình</t>
  </si>
  <si>
    <t>086080010180</t>
  </si>
  <si>
    <t>Phạm Thị Kim Phượng</t>
  </si>
  <si>
    <t>086188008257</t>
  </si>
  <si>
    <t>Phạm Hoàng Gia Tính</t>
  </si>
  <si>
    <t>082611006891</t>
  </si>
  <si>
    <t>086319003040</t>
  </si>
  <si>
    <t>Lê Thị Nén</t>
  </si>
  <si>
    <t>086154004283</t>
  </si>
  <si>
    <t>Đoàn Trọng Hữu</t>
  </si>
  <si>
    <t>086084012118</t>
  </si>
  <si>
    <t>Đoàn Thanh Nhi</t>
  </si>
  <si>
    <t>086310005043</t>
  </si>
  <si>
    <t>Đoàn Quốc Huy</t>
  </si>
  <si>
    <t>086216010447</t>
  </si>
  <si>
    <t>086155010115</t>
  </si>
  <si>
    <t>Hồ Thị Ngọc Xuân</t>
  </si>
  <si>
    <t>086187015366</t>
  </si>
  <si>
    <t>Hồ Hoàng Minh</t>
  </si>
  <si>
    <t>086092013338</t>
  </si>
  <si>
    <t>Hồ Xuân Trang</t>
  </si>
  <si>
    <t>086307000609</t>
  </si>
  <si>
    <t>Lê Thị Cưng</t>
  </si>
  <si>
    <t>086149000303</t>
  </si>
  <si>
    <t>Trần Kim Anh</t>
  </si>
  <si>
    <t>086179005286</t>
  </si>
  <si>
    <t>Bùi Kim Phụng</t>
  </si>
  <si>
    <t>086162004283</t>
  </si>
  <si>
    <t>Nguyễn Hoàng Quân</t>
  </si>
  <si>
    <t>01/01/1969</t>
  </si>
  <si>
    <t>086069015552</t>
  </si>
  <si>
    <t>Lâm Thị Thùy</t>
  </si>
  <si>
    <t>01/01/1978</t>
  </si>
  <si>
    <t>086178010964</t>
  </si>
  <si>
    <t>Nguyễn Hoàng Giang</t>
  </si>
  <si>
    <t>09/01/2013</t>
  </si>
  <si>
    <t>086213001628</t>
  </si>
  <si>
    <t>Võ Thị Nga</t>
  </si>
  <si>
    <t>086161003472</t>
  </si>
  <si>
    <t xml:space="preserve">Nguyễn Thị Minh Ngân </t>
  </si>
  <si>
    <t>086190006579</t>
  </si>
  <si>
    <t>Nguyễn Tấn Phát</t>
  </si>
  <si>
    <t>086211009526</t>
  </si>
  <si>
    <t>Nguyễn Văn Đùm</t>
  </si>
  <si>
    <t>086048003323</t>
  </si>
  <si>
    <t>Nguyễn Thị Hai</t>
  </si>
  <si>
    <t>086152002650</t>
  </si>
  <si>
    <t>Nguyễn Minh Bằng</t>
  </si>
  <si>
    <t>086078007514</t>
  </si>
  <si>
    <t>Nguyễn Minh Triết</t>
  </si>
  <si>
    <t>086209004010</t>
  </si>
  <si>
    <t>Nguyễn Minh Trí</t>
  </si>
  <si>
    <t>086214009200</t>
  </si>
  <si>
    <t>Nguyễn Thị Đang</t>
  </si>
  <si>
    <t>086153005054</t>
  </si>
  <si>
    <t>Nguyễn Văn Phương Em</t>
  </si>
  <si>
    <t>086082005047</t>
  </si>
  <si>
    <t>Nguyễn Tuyết Phương</t>
  </si>
  <si>
    <t>086186005143</t>
  </si>
  <si>
    <t>Nguyễn Gia Huy</t>
  </si>
  <si>
    <t>086208002831</t>
  </si>
  <si>
    <t>Nguyễn Gia Phúc</t>
  </si>
  <si>
    <t>086217010767</t>
  </si>
  <si>
    <t>Nguyễn Thị Ngọc Hà</t>
  </si>
  <si>
    <t>01/01/1962</t>
  </si>
  <si>
    <t>'086162001492</t>
  </si>
  <si>
    <t>Nguyễn Thị Trúc Linh</t>
  </si>
  <si>
    <t>06/05/1986</t>
  </si>
  <si>
    <t>08618611819</t>
  </si>
  <si>
    <t>Nguyễn Minh Tâm</t>
  </si>
  <si>
    <t>27/11/2022</t>
  </si>
  <si>
    <t>08622204495</t>
  </si>
  <si>
    <t>Nguyễn Minh Anh</t>
  </si>
  <si>
    <t>23/04/2019</t>
  </si>
  <si>
    <t>086219002230</t>
  </si>
  <si>
    <t>Nguyễn Văn Bạch</t>
  </si>
  <si>
    <t>086053005552</t>
  </si>
  <si>
    <t>Huỳnh Thị Kim Yến</t>
  </si>
  <si>
    <t>27/05/1963</t>
  </si>
  <si>
    <t>086163004388</t>
  </si>
  <si>
    <t>Nguyễn Thị Xê</t>
  </si>
  <si>
    <t>086149005453</t>
  </si>
  <si>
    <t>Ngô Thị Hồng Hoa</t>
  </si>
  <si>
    <t>086159003543</t>
  </si>
  <si>
    <t>Nguyễn Văn Khiêm</t>
  </si>
  <si>
    <t>086058003224</t>
  </si>
  <si>
    <t>Nguyễn Thị Như Ý</t>
  </si>
  <si>
    <t>086320001807</t>
  </si>
  <si>
    <t>Huỳnh Thị Bảy</t>
  </si>
  <si>
    <t>086149004149</t>
  </si>
  <si>
    <t>Võ Thị Vàng</t>
  </si>
  <si>
    <t>089182001945</t>
  </si>
  <si>
    <t>Dương Thị Cắt</t>
  </si>
  <si>
    <t>086157009056</t>
  </si>
  <si>
    <t>Võ Thiện Phúc</t>
  </si>
  <si>
    <t>086216008681</t>
  </si>
  <si>
    <t>Võ Thiện Như Thảo</t>
  </si>
  <si>
    <t>086318004833</t>
  </si>
  <si>
    <t>086221006639</t>
  </si>
  <si>
    <t>Dương Văn Bỉnh</t>
  </si>
  <si>
    <t>086065015544</t>
  </si>
  <si>
    <t>Nguyễn Thị Nhi</t>
  </si>
  <si>
    <t>086164009815</t>
  </si>
  <si>
    <t>Dương Thị Cẩm Tú</t>
  </si>
  <si>
    <t>0861870062025</t>
  </si>
  <si>
    <t>Dương Minh Phương</t>
  </si>
  <si>
    <t>086094008157</t>
  </si>
  <si>
    <t>Dương Minh Đằng</t>
  </si>
  <si>
    <t>086096001972</t>
  </si>
  <si>
    <t>Cao Thị Thu</t>
  </si>
  <si>
    <t>086179002095</t>
  </si>
  <si>
    <t>Nguyễn Nhựt Phi</t>
  </si>
  <si>
    <t>086207005392</t>
  </si>
  <si>
    <t>Nguyễn Cao Yến Nhi</t>
  </si>
  <si>
    <t>086312010264</t>
  </si>
  <si>
    <t>Lê Hồng Sao</t>
  </si>
  <si>
    <t>08/08/1982</t>
  </si>
  <si>
    <t>086182010971</t>
  </si>
  <si>
    <t>Lê Hùng Chiến</t>
  </si>
  <si>
    <t>08/04/2013</t>
  </si>
  <si>
    <t>086213000502</t>
  </si>
  <si>
    <t>Nguyễn Thanh Tùng</t>
  </si>
  <si>
    <t>24/10/1981</t>
  </si>
  <si>
    <t>086081008331</t>
  </si>
  <si>
    <t>Nguyễn Thị Anh Đào</t>
  </si>
  <si>
    <t>28/12/2008</t>
  </si>
  <si>
    <t>086308009627</t>
  </si>
  <si>
    <t>Nguyễn Hữu Lộc</t>
  </si>
  <si>
    <t>26/07/2016</t>
  </si>
  <si>
    <t>086216003723</t>
  </si>
  <si>
    <t>Nguyễn Thị Bì</t>
  </si>
  <si>
    <t>086154006540</t>
  </si>
  <si>
    <t>Khóm 6</t>
  </si>
  <si>
    <t xml:space="preserve">Lê Văn Nhi </t>
  </si>
  <si>
    <t>086082011559</t>
  </si>
  <si>
    <t xml:space="preserve">Lê Văn Nhí </t>
  </si>
  <si>
    <t>086089003271</t>
  </si>
  <si>
    <t>Trần Thị Chất</t>
  </si>
  <si>
    <t>082154013011</t>
  </si>
  <si>
    <t>Lê Thanh Diễm Trúc</t>
  </si>
  <si>
    <t>086309010375</t>
  </si>
  <si>
    <t>Lê Thanh Bình</t>
  </si>
  <si>
    <t>086214010459</t>
  </si>
  <si>
    <t>Lê Thanh Xuân</t>
  </si>
  <si>
    <t>086319007407</t>
  </si>
  <si>
    <t>Võ Thị Xinh</t>
  </si>
  <si>
    <t>084154006620</t>
  </si>
  <si>
    <t>Phan Thị Ngọc Thảo</t>
  </si>
  <si>
    <t>086308004406</t>
  </si>
  <si>
    <t>Nguyễn Phan Trọng Khoa</t>
  </si>
  <si>
    <t>086218007524</t>
  </si>
  <si>
    <t>Nguyễn Hoài Mạnh</t>
  </si>
  <si>
    <t>086055000503</t>
  </si>
  <si>
    <t>Trần Thị Rạng</t>
  </si>
  <si>
    <t>086152002531</t>
  </si>
  <si>
    <t>Nguyễn Trần Cẩm Vân</t>
  </si>
  <si>
    <t>086183012818</t>
  </si>
  <si>
    <t>Nguyễn Trần Nhựt Lữ</t>
  </si>
  <si>
    <t>086087007710</t>
  </si>
  <si>
    <t>Bùi Ngọc Trinh</t>
  </si>
  <si>
    <t>086175003858</t>
  </si>
  <si>
    <t>Nguyễn Văn Bình</t>
  </si>
  <si>
    <t>086076013236</t>
  </si>
  <si>
    <t>Nguyễn Thành Hiếu</t>
  </si>
  <si>
    <t>086203004411</t>
  </si>
  <si>
    <t>Trần Thị Mai Huệ</t>
  </si>
  <si>
    <t>086146004500</t>
  </si>
  <si>
    <t>Võ Thanh Giang</t>
  </si>
  <si>
    <t>086084013755</t>
  </si>
  <si>
    <t>Nguyễn Thị Sẽ</t>
  </si>
  <si>
    <t>086162004871</t>
  </si>
  <si>
    <t>Nguyễn Văn Vàng</t>
  </si>
  <si>
    <t>086095608964</t>
  </si>
  <si>
    <t>Nguyễn Ngọc Như Ý</t>
  </si>
  <si>
    <t>086319001681</t>
  </si>
  <si>
    <t>Nguyễn Thị Bích Ngọc</t>
  </si>
  <si>
    <t>086199004925</t>
  </si>
  <si>
    <t>Nguyễn Khánh Toàn</t>
  </si>
  <si>
    <t>086215002271</t>
  </si>
  <si>
    <t>Nguyễn Thiên Ân</t>
  </si>
  <si>
    <t>086221002398</t>
  </si>
  <si>
    <t>Hồ Thị Thao</t>
  </si>
  <si>
    <t>01/01/1961</t>
  </si>
  <si>
    <t>086161000874</t>
  </si>
  <si>
    <t>Nguyễn Tố Quyên</t>
  </si>
  <si>
    <t>16/3/1988</t>
  </si>
  <si>
    <t>086188001385</t>
  </si>
  <si>
    <t>Nguyễn Thanh Trúc</t>
  </si>
  <si>
    <t>23/10/2019</t>
  </si>
  <si>
    <t>086319005657</t>
  </si>
  <si>
    <t>Nguyễn Thị Hương</t>
  </si>
  <si>
    <t>086153009063</t>
  </si>
  <si>
    <t>Tân An</t>
  </si>
  <si>
    <t>Võ Thị Em</t>
  </si>
  <si>
    <t>086154005693</t>
  </si>
  <si>
    <t>01/01/1992</t>
  </si>
  <si>
    <t>086092003206</t>
  </si>
  <si>
    <t>Nguyễn Văn Vinh</t>
  </si>
  <si>
    <t>20/08/1986</t>
  </si>
  <si>
    <t>086086000944</t>
  </si>
  <si>
    <t>Nguyễn Thị Thu Hương</t>
  </si>
  <si>
    <t>13/09/1984</t>
  </si>
  <si>
    <t>086184005472</t>
  </si>
  <si>
    <t>Nguyễn Thị Ngọc Huỳnh</t>
  </si>
  <si>
    <t>04/06/2010</t>
  </si>
  <si>
    <t>086310004136</t>
  </si>
  <si>
    <t>Nguyễn Hoàng Chương</t>
  </si>
  <si>
    <t>10/02/2013</t>
  </si>
  <si>
    <t>086213003193</t>
  </si>
  <si>
    <t>Nguyễn Thị Yến Ly</t>
  </si>
  <si>
    <t>14/11/2020</t>
  </si>
  <si>
    <t>086320005989</t>
  </si>
  <si>
    <t>Nguyễn Thị Nhung</t>
  </si>
  <si>
    <t>01/01/1941</t>
  </si>
  <si>
    <t>086141001580</t>
  </si>
  <si>
    <t>Nguyễn Văn Chính</t>
  </si>
  <si>
    <t>01/1/1947</t>
  </si>
  <si>
    <t>086047002024</t>
  </si>
  <si>
    <t>Trần Thị Giang</t>
  </si>
  <si>
    <t>01/1/1949</t>
  </si>
  <si>
    <t>086149004129</t>
  </si>
  <si>
    <t>Nguyễn Văn Mau</t>
  </si>
  <si>
    <t>086069015738</t>
  </si>
  <si>
    <t>Phan Thị Đua</t>
  </si>
  <si>
    <t>086153003229</t>
  </si>
  <si>
    <t>Hồ Thị Kính</t>
  </si>
  <si>
    <t>01/01/1923</t>
  </si>
  <si>
    <t>086123002869</t>
  </si>
  <si>
    <t>Phạm Văn An</t>
  </si>
  <si>
    <t>01/01/1967</t>
  </si>
  <si>
    <t>086067004951</t>
  </si>
  <si>
    <t>Vàm Lịch</t>
  </si>
  <si>
    <t>Phạm Văn Trung</t>
  </si>
  <si>
    <t>10/01/1970</t>
  </si>
  <si>
    <t>086070009175</t>
  </si>
  <si>
    <t>Nguyễn Văn Sang</t>
  </si>
  <si>
    <t>01/01/1977</t>
  </si>
  <si>
    <t>086077008197</t>
  </si>
  <si>
    <t>Nguyễn Thị Ngọc Giàu</t>
  </si>
  <si>
    <t>14/06/2004</t>
  </si>
  <si>
    <t>086304004706</t>
  </si>
  <si>
    <t>Nguyễn Văn Quý</t>
  </si>
  <si>
    <t>10/09/2009</t>
  </si>
  <si>
    <t>086209010790</t>
  </si>
  <si>
    <t>Thạch Thị Oanh</t>
  </si>
  <si>
    <t>084188015763</t>
  </si>
  <si>
    <t>Định Thới A</t>
  </si>
  <si>
    <t>03/05/2011</t>
  </si>
  <si>
    <t>086211000578</t>
  </si>
  <si>
    <t>Nguyễn Thị Hồng Nhi</t>
  </si>
  <si>
    <t>01/09/2006</t>
  </si>
  <si>
    <t>086306010505</t>
  </si>
  <si>
    <t>Nguyễn Thị Thủy</t>
  </si>
  <si>
    <t>15/5/1983</t>
  </si>
  <si>
    <t>086183014997</t>
  </si>
  <si>
    <t>Đổng Gia Khang</t>
  </si>
  <si>
    <t>23/10/2013</t>
  </si>
  <si>
    <t>087213003555</t>
  </si>
  <si>
    <t>Đổng Triệu Gia</t>
  </si>
  <si>
    <t>13/10/2011</t>
  </si>
  <si>
    <t>087211015085</t>
  </si>
  <si>
    <t>Trần Mộng Điệp</t>
  </si>
  <si>
    <t>086144003455</t>
  </si>
  <si>
    <t>Nguyễn Huế Anh</t>
  </si>
  <si>
    <t>086199009728</t>
  </si>
  <si>
    <t>Nguyễn Bùi Hải Đăng</t>
  </si>
  <si>
    <t>086220004772</t>
  </si>
  <si>
    <t>Thiều Thị Lời</t>
  </si>
  <si>
    <t>086150006207</t>
  </si>
  <si>
    <t>Huỳnh Thanh Trung</t>
  </si>
  <si>
    <t>18/11/1981</t>
  </si>
  <si>
    <t>086081003832</t>
  </si>
  <si>
    <t>Thạch Thị Trang</t>
  </si>
  <si>
    <t>084185011974</t>
  </si>
  <si>
    <t>Huỳnh Thị Kiều Oanh</t>
  </si>
  <si>
    <t>16/01/2008</t>
  </si>
  <si>
    <t>086308007879</t>
  </si>
  <si>
    <t>Huỳnh Ngọc Quyền</t>
  </si>
  <si>
    <t>086319000255</t>
  </si>
  <si>
    <t>Huỳnh Ngọc Diệu</t>
  </si>
  <si>
    <t>086319000256</t>
  </si>
  <si>
    <t>Nguyễn Thị Tám</t>
  </si>
  <si>
    <t>'086166004196</t>
  </si>
  <si>
    <t>Võ Thị Bơi</t>
  </si>
  <si>
    <t>086164006003</t>
  </si>
  <si>
    <t>Võ Thị Rái</t>
  </si>
  <si>
    <t>086187006849</t>
  </si>
  <si>
    <t>Võ Văn Phương</t>
  </si>
  <si>
    <t>29/10/1994</t>
  </si>
  <si>
    <t>086094003402</t>
  </si>
  <si>
    <t>Võ Khánh Gi</t>
  </si>
  <si>
    <t>086206001201</t>
  </si>
  <si>
    <t>Võ Khánh Tường</t>
  </si>
  <si>
    <t>17/11/2009</t>
  </si>
  <si>
    <t>086209007251</t>
  </si>
  <si>
    <t>Võ Hoàng Tuấn Kiệt</t>
  </si>
  <si>
    <t>30/05/2017</t>
  </si>
  <si>
    <t>086217008901</t>
  </si>
  <si>
    <t>Phạm Thị Lùng</t>
  </si>
  <si>
    <t>086147002901</t>
  </si>
  <si>
    <t>Hòa Phú</t>
  </si>
  <si>
    <t>Lâm Văn Phương</t>
  </si>
  <si>
    <t>086079013336</t>
  </si>
  <si>
    <t>Phú An</t>
  </si>
  <si>
    <t>Lâm Văn Hải</t>
  </si>
  <si>
    <t>086070006013</t>
  </si>
  <si>
    <t>Lâm Thị Chót</t>
  </si>
  <si>
    <t>29/05/1985</t>
  </si>
  <si>
    <t>086185006805</t>
  </si>
  <si>
    <t>Nguyễn Văn Phi</t>
  </si>
  <si>
    <t>086082011329</t>
  </si>
  <si>
    <t>Đoàn Thị Kim Sa</t>
  </si>
  <si>
    <t>086183017558</t>
  </si>
  <si>
    <t>Nguyễn Thị Mộng Tuyền</t>
  </si>
  <si>
    <t>28/3/2017</t>
  </si>
  <si>
    <t>086317000334</t>
  </si>
  <si>
    <t>Nguyễn Minh Khánh</t>
  </si>
  <si>
    <t>19/02/2019</t>
  </si>
  <si>
    <t>086219005266</t>
  </si>
  <si>
    <t>Phan Thị Đẹt</t>
  </si>
  <si>
    <t>086147001850</t>
  </si>
  <si>
    <t>Nguyễn Thị Mỹ Phương</t>
  </si>
  <si>
    <t>19/06/1988</t>
  </si>
  <si>
    <t>086188012657</t>
  </si>
  <si>
    <t>Nguyễn Hùng Khanh</t>
  </si>
  <si>
    <t>086209003352</t>
  </si>
  <si>
    <t>Nguyễn Gia Bảo</t>
  </si>
  <si>
    <t>26/11/2018</t>
  </si>
  <si>
    <t>086218006300</t>
  </si>
  <si>
    <t>Nguyễn Duy Khánh</t>
  </si>
  <si>
    <t>084213006481</t>
  </si>
  <si>
    <t xml:space="preserve">Nguyễn Trọng Hữu </t>
  </si>
  <si>
    <t>19/12/1984</t>
  </si>
  <si>
    <t>086084001923</t>
  </si>
  <si>
    <t>Võ Thị Hòai</t>
  </si>
  <si>
    <t>086181002320</t>
  </si>
  <si>
    <t xml:space="preserve">Nguyễn Trọng Nghĩa </t>
  </si>
  <si>
    <t>086205005133</t>
  </si>
  <si>
    <t>Nguyễn Như Ý</t>
  </si>
  <si>
    <t>086315004684</t>
  </si>
  <si>
    <t>Trần Thanh Thúy</t>
  </si>
  <si>
    <t>13/10/1984</t>
  </si>
  <si>
    <t>086184002600</t>
  </si>
  <si>
    <t>Nguyễn Hồng Khánh Nguyên</t>
  </si>
  <si>
    <t>27/08/2015</t>
  </si>
  <si>
    <t>086215006948</t>
  </si>
  <si>
    <t>Nguyễn Hồng Trúc</t>
  </si>
  <si>
    <t>086312006875</t>
  </si>
  <si>
    <t>22/06/2020</t>
  </si>
  <si>
    <t>086220003984</t>
  </si>
  <si>
    <t>Trần Thị Mến</t>
  </si>
  <si>
    <t>086168004792</t>
  </si>
  <si>
    <t>Lê Quốc Thái</t>
  </si>
  <si>
    <t>20/05/1971</t>
  </si>
  <si>
    <t>086071015899</t>
  </si>
  <si>
    <t>Lê Diễm Trinh</t>
  </si>
  <si>
    <t>086194000976</t>
  </si>
  <si>
    <t>Trần Thị Diễm Hương</t>
  </si>
  <si>
    <t>28/02/2003</t>
  </si>
  <si>
    <t>086303002241</t>
  </si>
  <si>
    <t>Nguyễn Lê Mỹ Tiên</t>
  </si>
  <si>
    <t>22/12/2014</t>
  </si>
  <si>
    <t>86314002328</t>
  </si>
  <si>
    <t>Nguyễn Lê Mỹ Tiền</t>
  </si>
  <si>
    <t>086314007173</t>
  </si>
  <si>
    <t>Nguyễn Lê Mỹ Tuyến</t>
  </si>
  <si>
    <t>086316006210</t>
  </si>
  <si>
    <t>Đặng Thị Trúc Linh</t>
  </si>
  <si>
    <t>086178002403</t>
  </si>
  <si>
    <t>Trần Văn Út Chín</t>
  </si>
  <si>
    <t>086077001799</t>
  </si>
  <si>
    <t>Trần Trung Khánh</t>
  </si>
  <si>
    <t>086204001177</t>
  </si>
  <si>
    <t>Nguyễn Thị Hiếu</t>
  </si>
  <si>
    <t>01/01/1945</t>
  </si>
  <si>
    <t>086145000166</t>
  </si>
  <si>
    <t>Nguyễn Kim Loan</t>
  </si>
  <si>
    <t>26/02/1980</t>
  </si>
  <si>
    <t>086180001618</t>
  </si>
  <si>
    <t>Hứa Kim Phượng</t>
  </si>
  <si>
    <t>19/8/2000</t>
  </si>
  <si>
    <t>086300000539</t>
  </si>
  <si>
    <t>Thạch Thị Vy</t>
  </si>
  <si>
    <t>086308003883</t>
  </si>
  <si>
    <t>Hứa Phúc Thịnh</t>
  </si>
  <si>
    <t>20/3/2020</t>
  </si>
  <si>
    <t>086220001837</t>
  </si>
  <si>
    <t xml:space="preserve">Thạch Sa Oanh </t>
  </si>
  <si>
    <t>084072010851</t>
  </si>
  <si>
    <t xml:space="preserve">Trương Thị Bảy </t>
  </si>
  <si>
    <t>086176013266</t>
  </si>
  <si>
    <t xml:space="preserve">Thạch Thị Ngọc Tiền </t>
  </si>
  <si>
    <t>16/06/2002</t>
  </si>
  <si>
    <t>086302007528</t>
  </si>
  <si>
    <t>Trần Văn Đạt</t>
  </si>
  <si>
    <t>14/05/1984</t>
  </si>
  <si>
    <t>086084004486</t>
  </si>
  <si>
    <t>Lê Thị Ngọc Giao</t>
  </si>
  <si>
    <t>30/06/1986</t>
  </si>
  <si>
    <t>086186007563</t>
  </si>
  <si>
    <t>Trần Thị Ngọc Thơ</t>
  </si>
  <si>
    <t>22/08/2008</t>
  </si>
  <si>
    <t>086308009267</t>
  </si>
  <si>
    <t>Trần Ngọc Gia Hân</t>
  </si>
  <si>
    <t>21/01/2017</t>
  </si>
  <si>
    <t>086317006303</t>
  </si>
  <si>
    <t>Trần Ngọc Khả Hân</t>
  </si>
  <si>
    <t>086317007800</t>
  </si>
  <si>
    <t>Võ Thị Nhỉ</t>
  </si>
  <si>
    <t>089148006023</t>
  </si>
  <si>
    <t>Trần Bảo Sơn</t>
  </si>
  <si>
    <t>089086025551</t>
  </si>
  <si>
    <t>Nguyễn Văn Lập</t>
  </si>
  <si>
    <t>086078004018</t>
  </si>
  <si>
    <t>Bùi Thị Hồng Xương</t>
  </si>
  <si>
    <t>086182016421</t>
  </si>
  <si>
    <t>Nguyễn Hồng Xuyến</t>
  </si>
  <si>
    <t>15/04/2005</t>
  </si>
  <si>
    <t>086305005740</t>
  </si>
  <si>
    <t>Nguyễn Thành An</t>
  </si>
  <si>
    <t>086207005002</t>
  </si>
  <si>
    <t>Nguyễn Thị Mỹ Phượng</t>
  </si>
  <si>
    <t>15/12/1976</t>
  </si>
  <si>
    <t>086176009588</t>
  </si>
  <si>
    <t>Thạch Kim Tha</t>
  </si>
  <si>
    <t>084072005405</t>
  </si>
  <si>
    <t>Thạch Điền Nguyên</t>
  </si>
  <si>
    <t>17/3/2000</t>
  </si>
  <si>
    <t>086200010656</t>
  </si>
  <si>
    <t>Trần Thị Bích</t>
  </si>
  <si>
    <t>086178004249</t>
  </si>
  <si>
    <t>Trần Lê Minh</t>
  </si>
  <si>
    <t>086220004708</t>
  </si>
  <si>
    <t>Nguyễn Văn Hai</t>
  </si>
  <si>
    <t>083071014941</t>
  </si>
  <si>
    <t>Võ Thị Liêu</t>
  </si>
  <si>
    <t>086171008177</t>
  </si>
  <si>
    <t>Nguyễn Võ Ngọc Thơ</t>
  </si>
  <si>
    <t>14/11/2004</t>
  </si>
  <si>
    <t>086304001184</t>
  </si>
  <si>
    <t>Nguyễn Võ Trúc Giang</t>
  </si>
  <si>
    <t>24/08/2012</t>
  </si>
  <si>
    <t>086312004032</t>
  </si>
  <si>
    <t>Bùi Văn Hùng</t>
  </si>
  <si>
    <t>25/5/1964</t>
  </si>
  <si>
    <t>086064013594</t>
  </si>
  <si>
    <t>Phan Thị Lệ</t>
  </si>
  <si>
    <t>26/02/1972</t>
  </si>
  <si>
    <t>086172010179</t>
  </si>
  <si>
    <t>Bùi Thị Như Huỳnh</t>
  </si>
  <si>
    <t>086198003287</t>
  </si>
  <si>
    <t>Lê Thị Luận</t>
  </si>
  <si>
    <t>086157000730</t>
  </si>
  <si>
    <t>Phước Thủy</t>
  </si>
  <si>
    <t>Hà Oanh</t>
  </si>
  <si>
    <t>086186012474</t>
  </si>
  <si>
    <t>Hà Văn Cu Tèo</t>
  </si>
  <si>
    <t>086088012728</t>
  </si>
  <si>
    <t>Hà Văn Đẹt</t>
  </si>
  <si>
    <t>19/08/1989</t>
  </si>
  <si>
    <t>086089006980</t>
  </si>
  <si>
    <t>Lê Văn Hường</t>
  </si>
  <si>
    <t>084063008913</t>
  </si>
  <si>
    <t>Trương Diệp Thủy</t>
  </si>
  <si>
    <t>086167000877</t>
  </si>
  <si>
    <t>Lê Thành Hưởng</t>
  </si>
  <si>
    <t>084090015935</t>
  </si>
  <si>
    <t>Lê Thị Mỹ Phương</t>
  </si>
  <si>
    <t>20/10/1991</t>
  </si>
  <si>
    <t>084191005714</t>
  </si>
  <si>
    <t>Nguyễn Thị Thúy</t>
  </si>
  <si>
    <t>086161000692</t>
  </si>
  <si>
    <t>Nguyễn Thành Song</t>
  </si>
  <si>
    <t>086078008193</t>
  </si>
  <si>
    <t>Nguyễn Thị Ly</t>
  </si>
  <si>
    <t>086177007154</t>
  </si>
  <si>
    <t>Nguyễn Thị Ngọc Cầm</t>
  </si>
  <si>
    <t>086304001210</t>
  </si>
  <si>
    <t>Nguyễn Thị Viển</t>
  </si>
  <si>
    <t>086145003980</t>
  </si>
  <si>
    <t>Nguyễn Thùy Nhung</t>
  </si>
  <si>
    <t>086181013497</t>
  </si>
  <si>
    <t>Văn Công Luận</t>
  </si>
  <si>
    <t>14/07/1977</t>
  </si>
  <si>
    <t>086077008072</t>
  </si>
  <si>
    <t>Văn Công Vũ Luân</t>
  </si>
  <si>
    <t>14/07/2009</t>
  </si>
  <si>
    <t>086209011156</t>
  </si>
  <si>
    <t>Văn Công Quý Trường</t>
  </si>
  <si>
    <t>086210001991</t>
  </si>
  <si>
    <t>Lê Văn Mười</t>
  </si>
  <si>
    <t>086079005795</t>
  </si>
  <si>
    <t>Triệu Cẩm Xuân</t>
  </si>
  <si>
    <t>16/07/1981</t>
  </si>
  <si>
    <t>086181010825</t>
  </si>
  <si>
    <t>Lê Triệu Minh</t>
  </si>
  <si>
    <t>086206000363</t>
  </si>
  <si>
    <t>Lê Văn Liểu</t>
  </si>
  <si>
    <t>086067003927</t>
  </si>
  <si>
    <t>Lê Ngọc Hiếu</t>
  </si>
  <si>
    <t>086314006546</t>
  </si>
  <si>
    <t>Cột (5): Ghi mối quan hệ với chủ hộ theo mã, cụ thể: Chủ hộ ghi mã số 1; 2 chủ hộ ghi mã số 2; 3 ghi mã số 3; Bố/mẹ ghi mã số 4; Khác ghi mã số 5</t>
  </si>
  <si>
    <t>Cột (7): Ghi giới tính theo mã, cụ thể: 1 là mã số 1; Nữ là mã số 2</t>
  </si>
  <si>
    <t>Nguyễn Gia Tiếp</t>
  </si>
  <si>
    <t>29/06/1950</t>
  </si>
  <si>
    <t>Tống Thị Tỏ</t>
  </si>
  <si>
    <t>Nguyễn Gia Thắm</t>
  </si>
  <si>
    <t>Nguyễn Gia Thiện</t>
  </si>
  <si>
    <t>05/05/1950</t>
  </si>
  <si>
    <t>24/02/1983</t>
  </si>
  <si>
    <t>16/07/2023</t>
  </si>
  <si>
    <t>Mối quan hệ với chủ hộ
 (1: Chủ hộ; Vợ/Chồng: 2/ 2; 3: Con; 4: Bố/ mẹ; 5: Khác)</t>
  </si>
  <si>
    <t>086050002996</t>
  </si>
  <si>
    <t>086150007998</t>
  </si>
  <si>
    <t>086083003208</t>
  </si>
  <si>
    <t>075223021879</t>
  </si>
  <si>
    <t>Võ Thanh Hồng</t>
  </si>
  <si>
    <t>Võ Tấn Sang</t>
  </si>
  <si>
    <t>086067008592</t>
  </si>
  <si>
    <t>086172009417</t>
  </si>
  <si>
    <t>086097002423</t>
  </si>
  <si>
    <t>Huỳnh Thị Liên</t>
  </si>
  <si>
    <t>ỦY BAN NHÂN DÂN</t>
  </si>
  <si>
    <r>
      <t xml:space="preserve">Ngày, tháng, năm sinh
</t>
    </r>
    <r>
      <rPr>
        <i/>
        <sz val="11"/>
        <color theme="1"/>
        <rFont val="Times New Roman"/>
        <family val="1"/>
      </rPr>
      <t>(dd/mm/yyyy)</t>
    </r>
  </si>
  <si>
    <t>XÁC NHẬN CỦA UBND XÃ</t>
  </si>
  <si>
    <t>Nguyễn Minh Sang</t>
  </si>
  <si>
    <t>086092012405</t>
  </si>
  <si>
    <t>Phạm Gia Trúc Quỳnh</t>
  </si>
  <si>
    <t>Thoát hộ nghèo sang CN</t>
  </si>
  <si>
    <t>086153002286</t>
  </si>
  <si>
    <r>
      <t xml:space="preserve">Ngày, tháng, năm sinh </t>
    </r>
    <r>
      <rPr>
        <i/>
        <sz val="11"/>
        <rFont val="Times New Roman"/>
        <family val="1"/>
      </rPr>
      <t>(dd/mm/yyyy)</t>
    </r>
  </si>
  <si>
    <r>
      <t xml:space="preserve">Giới tính </t>
    </r>
    <r>
      <rPr>
        <i/>
        <sz val="11"/>
        <rFont val="Times New Roman"/>
        <family val="1"/>
      </rPr>
      <t>(1: Nam, 2: Nữ)</t>
    </r>
  </si>
  <si>
    <r>
      <t xml:space="preserve">Địa chỉ
</t>
    </r>
    <r>
      <rPr>
        <i/>
        <sz val="11"/>
        <rFont val="Times New Roman"/>
        <family val="1"/>
      </rPr>
      <t>(Ghi cụ thể theo thứ tự ấp/khóm/khu)</t>
    </r>
  </si>
  <si>
    <r>
      <t xml:space="preserve">Đối tượng
</t>
    </r>
    <r>
      <rPr>
        <i/>
        <sz val="11"/>
        <rFont val="Times New Roman"/>
        <family val="1"/>
      </rPr>
      <t>(Đánh dấu "X")</t>
    </r>
  </si>
  <si>
    <r>
      <t xml:space="preserve">Ghi chú
</t>
    </r>
    <r>
      <rPr>
        <sz val="11"/>
        <rFont val="Times New Roman"/>
        <family val="1"/>
      </rPr>
      <t>(2)</t>
    </r>
  </si>
  <si>
    <t>Cái Nhum, ngày  26   tháng 10   năm 2025</t>
  </si>
  <si>
    <t>Cái Nhum, ngày 26  tháng   10  năm 2025</t>
  </si>
  <si>
    <t>Phụ lục XII
TỔNG HỢP KẾT QUẢ RÀ SOÁT</t>
  </si>
  <si>
    <t>UBND XÃ CÁI NHUM</t>
  </si>
  <si>
    <t>Cái Nhum, ngày          tháng         năm 2025</t>
  </si>
  <si>
    <t>TỔNG HỢP KẾT QUẢ RÀ SOÁT HỘ NGHÈO, HỘ CẬN NGHÈO</t>
  </si>
  <si>
    <t>Đơn vị</t>
  </si>
  <si>
    <r>
      <t xml:space="preserve">Phân tổ </t>
    </r>
    <r>
      <rPr>
        <i/>
        <sz val="12"/>
        <color theme="1"/>
        <rFont val="Times New Roman"/>
        <family val="1"/>
      </rPr>
      <t>(Hộ, nhân khẩu)</t>
    </r>
  </si>
  <si>
    <t>Tổng số hộ dân cư</t>
  </si>
  <si>
    <t>Số hộ dân tộc thiểu số</t>
  </si>
  <si>
    <t>Hộ nghèo, hộ cận nghèo</t>
  </si>
  <si>
    <t>HỘ CÓ MỨC SỐNG TRUNG BÌNH</t>
  </si>
  <si>
    <t>Hộ nghèo</t>
  </si>
  <si>
    <t>Hộ cận nghèo</t>
  </si>
  <si>
    <t>Tổng số hộ nghèo</t>
  </si>
  <si>
    <t>Tỷ lệ hộ nghèo (%)</t>
  </si>
  <si>
    <t>Hộ nghèo dân tộc thiểu số</t>
  </si>
  <si>
    <t>Hộ nghèo không có khả năng lao động</t>
  </si>
  <si>
    <t>Hộ nghèo thuộc chính sách bảo trợ xã hội</t>
  </si>
  <si>
    <t>Hộ nghèo có thành viên là người có công với cách mạng</t>
  </si>
  <si>
    <t>Tổng số hộ cận nghèo</t>
  </si>
  <si>
    <t>Tỷ lệ hộ cận nghèo (%)</t>
  </si>
  <si>
    <t>Hộ cận nghèo dân tộc thiểu số</t>
  </si>
  <si>
    <t>Hộ cận nghèo không có khả năng lao động</t>
  </si>
  <si>
    <t>Hộ cận nghèo thuộc chính sách bảo trợ xã hội</t>
  </si>
  <si>
    <t>Hộ cận nghèo có thành viên là người có công với cách mạng</t>
  </si>
  <si>
    <t>Tổng số hộ</t>
  </si>
  <si>
    <t>Tỷ lệ
(%)</t>
  </si>
  <si>
    <t>A</t>
  </si>
  <si>
    <t>B</t>
  </si>
  <si>
    <t>C</t>
  </si>
  <si>
    <t>(4)=(3)/(1)</t>
  </si>
  <si>
    <t>(10)=(9)/(1)</t>
  </si>
  <si>
    <t>Hộ</t>
  </si>
  <si>
    <t>Nhân khẩu</t>
  </si>
  <si>
    <t>Ấp Mỹ Long</t>
  </si>
  <si>
    <t>Ấp Mỹ Chánh</t>
  </si>
  <si>
    <t>Ấp Mỹ Hạnh</t>
  </si>
  <si>
    <t>Ấp Vàm Lịch</t>
  </si>
  <si>
    <t>Ấp An Hòa</t>
  </si>
  <si>
    <t>Ấp Tân An</t>
  </si>
  <si>
    <t>Ấp Tân Mỹ</t>
  </si>
  <si>
    <t>Ấp Phú Hòa</t>
  </si>
  <si>
    <t>Ấp Hòa Phú</t>
  </si>
  <si>
    <t>Ấp Phú An</t>
  </si>
  <si>
    <t>Ấp Phú hội</t>
  </si>
  <si>
    <t>Ấp Phú Bình</t>
  </si>
  <si>
    <t>Ấp Định Thới A</t>
  </si>
  <si>
    <t>Ấp Định Thới B</t>
  </si>
  <si>
    <t>Ấp Thủy Thuận</t>
  </si>
  <si>
    <t>Ấp Thanh Thủy</t>
  </si>
  <si>
    <t>Tổng cộng</t>
  </si>
  <si>
    <t>THỦ TRƯỞNG ĐƠN VỊ</t>
  </si>
  <si>
    <t>Mỹ Long</t>
  </si>
  <si>
    <r>
      <t xml:space="preserve">Mẫu số 6.3. </t>
    </r>
    <r>
      <rPr>
        <sz val="12"/>
        <color theme="1"/>
        <rFont val="Times New Roman"/>
        <family val="1"/>
      </rPr>
      <t>Danh sách hộ thoát nghèo sau khi rà soát</t>
    </r>
  </si>
  <si>
    <t xml:space="preserve">ỦY BAN NHÂN DÂN </t>
  </si>
  <si>
    <t>Cái Nhum, ngày 26 tháng 10  năm 2025</t>
  </si>
  <si>
    <t>DANH SÁCH HỘ THOÁT NGHÈO SAU KHI RÀ SOÁT</t>
  </si>
  <si>
    <t>STT hộ</t>
  </si>
  <si>
    <r>
      <t xml:space="preserve">Ngày, tháng, năm sinh </t>
    </r>
    <r>
      <rPr>
        <i/>
        <sz val="11"/>
        <color theme="1"/>
        <rFont val="Times New Roman"/>
        <family val="1"/>
      </rPr>
      <t>(dd/mm/yyyy)</t>
    </r>
  </si>
  <si>
    <t>Số căn cước công dân/ CMND/ định danh cá nhân</t>
  </si>
  <si>
    <t>1</t>
  </si>
  <si>
    <t>Huỳnh Văn Kích</t>
  </si>
  <si>
    <t>096052005853</t>
  </si>
  <si>
    <t>2</t>
  </si>
  <si>
    <t>Nguyễn Văn Tôn</t>
  </si>
  <si>
    <t>3</t>
  </si>
  <si>
    <t>5</t>
  </si>
  <si>
    <t>4</t>
  </si>
  <si>
    <t>Nguyễn Thị Hường</t>
  </si>
  <si>
    <t>086132002696</t>
  </si>
  <si>
    <t>Chết</t>
  </si>
  <si>
    <t>Nguyễn Thanh Bảo</t>
  </si>
  <si>
    <t>086071011384</t>
  </si>
  <si>
    <t>Tổng số hộ gia đình thoát nghèo: 03  hộ, có 05  nhân khẩu</t>
  </si>
  <si>
    <t>Trong đó: Hộ dân tộc thiểu số thoát nghèo: …............ hộ, …............. nhân khẩu</t>
  </si>
  <si>
    <t>XÁC NHẬN CỦA UBND CẤP XÃ</t>
  </si>
  <si>
    <r>
      <t xml:space="preserve">Mẫu số 6.4. </t>
    </r>
    <r>
      <rPr>
        <sz val="12"/>
        <color theme="1"/>
        <rFont val="Times New Roman"/>
        <family val="1"/>
      </rPr>
      <t>Danh sách hộ thoát cận nghèo sau khi rà soát</t>
    </r>
  </si>
  <si>
    <t>DANH SÁCH HỘ THOÁT CẬN NGHÈO SAU KHI RÀ SOÁT</t>
  </si>
  <si>
    <t>Bùi Thị Mỹ Linh</t>
  </si>
  <si>
    <t>086301007311</t>
  </si>
  <si>
    <t xml:space="preserve">Võ Thị Thu Hà </t>
  </si>
  <si>
    <t>Lê Ngọc Huỳnh Như</t>
  </si>
  <si>
    <t>086301010217</t>
  </si>
  <si>
    <t xml:space="preserve">Trần Thị Tư </t>
  </si>
  <si>
    <t>Lê Minh Hoàng</t>
  </si>
  <si>
    <t>086055007763</t>
  </si>
  <si>
    <t>Võ Thanh Nga</t>
  </si>
  <si>
    <t>086159007086</t>
  </si>
  <si>
    <t>Lê Hoàng Quân</t>
  </si>
  <si>
    <t>086087003005</t>
  </si>
  <si>
    <t>6</t>
  </si>
  <si>
    <t>Đỗ Văn Năm</t>
  </si>
  <si>
    <t>20/08/1967</t>
  </si>
  <si>
    <t>086067004886</t>
  </si>
  <si>
    <t>7</t>
  </si>
  <si>
    <t>Đỗ Hồng Thắm</t>
  </si>
  <si>
    <t>03/07/1989</t>
  </si>
  <si>
    <t>086189012961</t>
  </si>
  <si>
    <t>8</t>
  </si>
  <si>
    <t>Ngô Thị Châu Ba</t>
  </si>
  <si>
    <t>086174007871</t>
  </si>
  <si>
    <t>9</t>
  </si>
  <si>
    <t>Ngô Văn Trẻ</t>
  </si>
  <si>
    <t>086207004649</t>
  </si>
  <si>
    <t>10</t>
  </si>
  <si>
    <t>Ngô Thị Minh Các</t>
  </si>
  <si>
    <t>086312001398</t>
  </si>
  <si>
    <t>Tổng số hộ gia đình thoát cận nghèo: 05  hộ, có 10  nhân khẩu</t>
  </si>
  <si>
    <t>Trong đó: Hộ dân tộc thiểu số thoát cận nghèo: …............ hộ, …............. nhân khẩu</t>
  </si>
  <si>
    <t>XÁC NHẬN CỦA ỦY BAN NHÂN DÂN CẤP XÃ</t>
  </si>
  <si>
    <t>Tái CN</t>
  </si>
  <si>
    <t>Phụ lục XI
TỔNG HỢP KẾT QUẢ SƠ BỘ RÀ SOÁT HỘ NGHÈO, HỘ CẬN NGHÈO, HỘ CÓ MỨC SỐNG TRUNG BÌNH</t>
  </si>
  <si>
    <t>Cái Nhum, ngày 28  tháng 10 năm 2025</t>
  </si>
  <si>
    <t>TỔNG HỢP KẾT QUẢ RÀ SOÁT HỘ NGHÈO, HỘ CẬN NGHÈO, HỘ CÓ MỨC SỐNG TRUNG BÌNH, NGƯỜI LAO ĐỘNG CÓ THU NHẬP THẤP</t>
  </si>
  <si>
    <t>Khu vực/Đơn vị</t>
  </si>
  <si>
    <t>Hộ có mức sống trung bình</t>
  </si>
  <si>
    <t>Hộ người lao động có thu nhập thấp</t>
  </si>
  <si>
    <t>Tỷ lệ hộ nghèo
(%)</t>
  </si>
  <si>
    <t>Số khẩu hộ nghèo</t>
  </si>
  <si>
    <t>Số khẩu hộ cận nghèo</t>
  </si>
  <si>
    <t>Tỷ lệ hộ có mức sống trung bình</t>
  </si>
  <si>
    <t>Số khẩu hộ có mức sống trung bình</t>
  </si>
  <si>
    <t>Tỷ lộ người lao động có thu nhập thấp</t>
  </si>
  <si>
    <t>Số nhân khẩu hộ người lao động có thu nhập thấp</t>
  </si>
  <si>
    <t>(5)=(4)/(1)</t>
  </si>
  <si>
    <t>(9)=(8)/(1)</t>
  </si>
  <si>
    <t>(13)=(12)/(1)</t>
  </si>
  <si>
    <t>(16)=(15)/(1)</t>
  </si>
  <si>
    <t>Võ Thiện Tấn Thuận</t>
  </si>
  <si>
    <t>Tổng số hộ cận nghèo: 90  hộ, có 295 nhân khẩu</t>
  </si>
  <si>
    <t>Tổng số hộ nghèo: 30 hộ, có 45  nhân khẩu</t>
  </si>
  <si>
    <t>Nguyễn Phương Bình</t>
  </si>
  <si>
    <t>Cao Thế Lữ</t>
  </si>
  <si>
    <t>Nguyễn Thành Lương</t>
  </si>
  <si>
    <t>Ấp Phước Thủy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</si>
</sst>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00000000000"/>
    <numFmt numFmtId="165" formatCode="0000000000000"/>
  </numFmts>
  <fonts count="38" x14ac:knownFonts="1">
    <font>
      <sz val="11"/>
      <color theme="1"/>
      <name val="Calibri"/>
      <family val="2"/>
      <scheme val="minor"/>
    </font>
    <font>
      <sz val="13"/>
      <color theme="1"/>
      <name val="Times New Roman"/>
      <family val="1"/>
    </font>
    <font>
      <b/>
      <sz val="13"/>
      <color theme="1"/>
      <name val="Times New Roman"/>
      <family val="1"/>
    </font>
    <font>
      <i/>
      <sz val="13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i/>
      <sz val="11"/>
      <color theme="1"/>
      <name val="Times New Roman"/>
      <family val="1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b/>
      <i/>
      <sz val="12"/>
      <color theme="1"/>
      <name val="Times New Roman"/>
      <family val="1"/>
    </font>
    <font>
      <i/>
      <sz val="12"/>
      <color theme="1"/>
      <name val="Times New Roman"/>
      <family val="1"/>
    </font>
    <font>
      <sz val="12"/>
      <name val="Times New Roman"/>
      <family val="1"/>
      <charset val="163"/>
    </font>
    <font>
      <sz val="10"/>
      <name val="Times New Roman"/>
      <family val="1"/>
      <charset val="163"/>
    </font>
    <font>
      <sz val="11"/>
      <name val="Times New Roman"/>
      <family val="1"/>
    </font>
    <font>
      <sz val="12"/>
      <name val="Times New Roman"/>
      <family val="1"/>
    </font>
    <font>
      <sz val="10"/>
      <name val="Arial"/>
      <family val="2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  <font>
      <sz val="11"/>
      <color rgb="FFFF0000"/>
      <name val="Times New Roman"/>
      <family val="1"/>
    </font>
    <font>
      <b/>
      <sz val="12"/>
      <color rgb="FFFF0000"/>
      <name val="Times New Roman"/>
      <family val="1"/>
    </font>
    <font>
      <sz val="11"/>
      <name val="Times New Roman"/>
      <family val="1"/>
      <charset val="163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3"/>
      <name val="Times New Roman"/>
      <family val="1"/>
    </font>
    <font>
      <b/>
      <sz val="10"/>
      <name val="Times New Roman"/>
      <family val="1"/>
    </font>
    <font>
      <b/>
      <sz val="11"/>
      <name val="Times New Roman"/>
      <family val="1"/>
    </font>
    <font>
      <i/>
      <sz val="11"/>
      <name val="Times New Roman"/>
      <family val="1"/>
    </font>
    <font>
      <i/>
      <sz val="10"/>
      <name val="Times New Roman"/>
      <family val="1"/>
    </font>
    <font>
      <sz val="10"/>
      <name val="Calibri"/>
      <family val="2"/>
      <scheme val="minor"/>
    </font>
    <font>
      <b/>
      <sz val="14"/>
      <color theme="1"/>
      <name val="Times New Roman"/>
      <family val="1"/>
    </font>
    <font>
      <i/>
      <sz val="14"/>
      <color theme="1"/>
      <name val="Times New Roman"/>
      <family val="1"/>
    </font>
    <font>
      <i/>
      <sz val="10"/>
      <color theme="1"/>
      <name val="Times New Roman"/>
      <family val="1"/>
    </font>
    <font>
      <sz val="13"/>
      <name val="Times New Roman"/>
      <family val="1"/>
    </font>
    <font>
      <sz val="11"/>
      <color theme="0"/>
      <name val="Times New Roman"/>
      <family val="1"/>
    </font>
    <font>
      <sz val="13"/>
      <color theme="0"/>
      <name val="Times New Roman"/>
      <family val="1"/>
    </font>
    <font>
      <b/>
      <sz val="13"/>
      <color theme="0"/>
      <name val="Times New Roman"/>
      <family val="1"/>
    </font>
    <font>
      <sz val="13"/>
      <name val="Times New Roman"/>
      <family val="1"/>
      <charset val="163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5" fillId="0" borderId="0">
      <alignment vertical="center"/>
    </xf>
  </cellStyleXfs>
  <cellXfs count="395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1" xfId="0" applyFont="1" applyBorder="1"/>
    <xf numFmtId="0" fontId="1" fillId="0" borderId="3" xfId="0" applyFont="1" applyBorder="1"/>
    <xf numFmtId="0" fontId="2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49" fontId="7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7" fillId="0" borderId="2" xfId="0" applyFont="1" applyBorder="1" applyAlignment="1">
      <alignment horizontal="left" vertical="center"/>
    </xf>
    <xf numFmtId="0" fontId="7" fillId="0" borderId="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centerContinuous" vertical="center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49" fontId="3" fillId="0" borderId="0" xfId="0" applyNumberFormat="1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Continuous" vertical="center" wrapText="1"/>
    </xf>
    <xf numFmtId="49" fontId="3" fillId="0" borderId="0" xfId="0" applyNumberFormat="1" applyFont="1" applyAlignment="1">
      <alignment horizontal="centerContinuous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2" xfId="0" applyFont="1" applyBorder="1" applyAlignment="1">
      <alignment horizontal="left" vertical="center"/>
    </xf>
    <xf numFmtId="0" fontId="5" fillId="0" borderId="1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49" fontId="7" fillId="0" borderId="0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7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49" fontId="7" fillId="0" borderId="0" xfId="0" applyNumberFormat="1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49" fontId="7" fillId="0" borderId="0" xfId="0" applyNumberFormat="1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49" fontId="7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49" fontId="2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1" fillId="2" borderId="15" xfId="0" applyFont="1" applyFill="1" applyBorder="1" applyAlignment="1">
      <alignment horizontal="center" vertical="center" wrapText="1"/>
    </xf>
    <xf numFmtId="0" fontId="16" fillId="0" borderId="0" xfId="0" applyFont="1" applyBorder="1" applyAlignment="1">
      <alignment horizontal="left" vertical="center" wrapText="1"/>
    </xf>
    <xf numFmtId="49" fontId="17" fillId="0" borderId="0" xfId="0" applyNumberFormat="1" applyFont="1" applyAlignment="1">
      <alignment horizontal="center" vertical="center" wrapText="1"/>
    </xf>
    <xf numFmtId="49" fontId="17" fillId="0" borderId="0" xfId="0" applyNumberFormat="1" applyFont="1" applyBorder="1" applyAlignment="1">
      <alignment horizontal="center" vertical="center" wrapText="1"/>
    </xf>
    <xf numFmtId="49" fontId="17" fillId="0" borderId="2" xfId="0" applyNumberFormat="1" applyFont="1" applyBorder="1" applyAlignment="1">
      <alignment horizontal="center" vertical="center"/>
    </xf>
    <xf numFmtId="49" fontId="17" fillId="0" borderId="0" xfId="0" applyNumberFormat="1" applyFont="1" applyBorder="1" applyAlignment="1">
      <alignment horizontal="center" vertical="center"/>
    </xf>
    <xf numFmtId="49" fontId="17" fillId="0" borderId="0" xfId="0" applyNumberFormat="1" applyFont="1" applyAlignment="1">
      <alignment horizontal="center" vertical="center"/>
    </xf>
    <xf numFmtId="0" fontId="7" fillId="0" borderId="0" xfId="0" applyNumberFormat="1" applyFont="1" applyAlignment="1">
      <alignment vertical="center" wrapText="1"/>
    </xf>
    <xf numFmtId="0" fontId="5" fillId="0" borderId="0" xfId="0" applyNumberFormat="1" applyFont="1" applyAlignment="1">
      <alignment horizontal="center" vertical="center" wrapText="1"/>
    </xf>
    <xf numFmtId="0" fontId="7" fillId="0" borderId="0" xfId="0" applyNumberFormat="1" applyFont="1" applyBorder="1" applyAlignment="1">
      <alignment horizontal="center" vertical="center" wrapText="1"/>
    </xf>
    <xf numFmtId="0" fontId="4" fillId="0" borderId="0" xfId="0" applyNumberFormat="1" applyFont="1" applyAlignment="1">
      <alignment horizontal="left" vertical="center"/>
    </xf>
    <xf numFmtId="0" fontId="4" fillId="0" borderId="0" xfId="0" applyNumberFormat="1" applyFont="1" applyAlignment="1">
      <alignment vertical="center"/>
    </xf>
    <xf numFmtId="0" fontId="1" fillId="0" borderId="0" xfId="0" applyNumberFormat="1" applyFont="1" applyAlignment="1">
      <alignment vertical="center"/>
    </xf>
    <xf numFmtId="0" fontId="8" fillId="0" borderId="2" xfId="0" applyNumberFormat="1" applyFont="1" applyBorder="1" applyAlignment="1">
      <alignment horizontal="left" vertical="center"/>
    </xf>
    <xf numFmtId="0" fontId="8" fillId="0" borderId="0" xfId="0" applyNumberFormat="1" applyFont="1" applyBorder="1" applyAlignment="1">
      <alignment horizontal="left" vertical="center"/>
    </xf>
    <xf numFmtId="0" fontId="8" fillId="0" borderId="0" xfId="0" applyNumberFormat="1" applyFont="1" applyAlignment="1">
      <alignment vertical="center"/>
    </xf>
    <xf numFmtId="49" fontId="4" fillId="0" borderId="0" xfId="0" applyNumberFormat="1" applyFont="1" applyBorder="1" applyAlignment="1">
      <alignment horizontal="center" vertical="center" wrapText="1"/>
    </xf>
    <xf numFmtId="49" fontId="7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2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12" fillId="0" borderId="19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 wrapText="1"/>
    </xf>
    <xf numFmtId="0" fontId="12" fillId="0" borderId="19" xfId="0" applyFont="1" applyFill="1" applyBorder="1" applyAlignment="1">
      <alignment horizontal="left" vertical="center" wrapText="1"/>
    </xf>
    <xf numFmtId="14" fontId="12" fillId="0" borderId="19" xfId="0" applyNumberFormat="1" applyFont="1" applyFill="1" applyBorder="1" applyAlignment="1">
      <alignment horizontal="center" vertical="center" wrapText="1"/>
    </xf>
    <xf numFmtId="49" fontId="12" fillId="0" borderId="19" xfId="0" applyNumberFormat="1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vertical="center" wrapText="1"/>
    </xf>
    <xf numFmtId="0" fontId="18" fillId="0" borderId="19" xfId="1" applyFont="1" applyFill="1" applyBorder="1" applyAlignment="1">
      <alignment horizontal="center" vertical="center"/>
    </xf>
    <xf numFmtId="0" fontId="18" fillId="0" borderId="19" xfId="0" quotePrefix="1" applyFont="1" applyFill="1" applyBorder="1" applyAlignment="1">
      <alignment horizontal="center" vertical="center"/>
    </xf>
    <xf numFmtId="0" fontId="12" fillId="0" borderId="27" xfId="0" applyFont="1" applyFill="1" applyBorder="1" applyAlignment="1">
      <alignment horizontal="center" vertical="center" wrapText="1"/>
    </xf>
    <xf numFmtId="0" fontId="18" fillId="2" borderId="13" xfId="0" applyFont="1" applyFill="1" applyBorder="1" applyAlignment="1">
      <alignment vertical="center" wrapText="1"/>
    </xf>
    <xf numFmtId="0" fontId="18" fillId="2" borderId="27" xfId="0" applyFont="1" applyFill="1" applyBorder="1" applyAlignment="1">
      <alignment horizontal="center" vertical="center" wrapText="1"/>
    </xf>
    <xf numFmtId="14" fontId="18" fillId="2" borderId="13" xfId="0" applyNumberFormat="1" applyFont="1" applyFill="1" applyBorder="1" applyAlignment="1">
      <alignment horizontal="center" vertical="center" wrapText="1"/>
    </xf>
    <xf numFmtId="0" fontId="18" fillId="2" borderId="14" xfId="0" applyFont="1" applyFill="1" applyBorder="1" applyAlignment="1" applyProtection="1">
      <alignment horizontal="center" vertical="center" wrapText="1"/>
    </xf>
    <xf numFmtId="0" fontId="18" fillId="2" borderId="27" xfId="0" applyFont="1" applyFill="1" applyBorder="1" applyAlignment="1">
      <alignment vertical="center" wrapText="1"/>
    </xf>
    <xf numFmtId="0" fontId="18" fillId="2" borderId="1" xfId="0" applyFont="1" applyFill="1" applyBorder="1" applyAlignment="1">
      <alignment horizontal="center" vertical="center" wrapText="1"/>
    </xf>
    <xf numFmtId="49" fontId="18" fillId="2" borderId="1" xfId="0" applyNumberFormat="1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vertical="center" wrapText="1"/>
    </xf>
    <xf numFmtId="0" fontId="19" fillId="0" borderId="0" xfId="0" applyFont="1" applyBorder="1" applyAlignment="1">
      <alignment vertical="center" wrapText="1"/>
    </xf>
    <xf numFmtId="0" fontId="11" fillId="0" borderId="1" xfId="0" quotePrefix="1" applyNumberFormat="1" applyFont="1" applyBorder="1" applyAlignment="1">
      <alignment horizontal="center" vertical="center" wrapText="1"/>
    </xf>
    <xf numFmtId="0" fontId="21" fillId="0" borderId="0" xfId="0" applyFont="1" applyAlignment="1">
      <alignment vertical="center" wrapText="1"/>
    </xf>
    <xf numFmtId="0" fontId="21" fillId="2" borderId="0" xfId="0" applyFont="1" applyFill="1" applyAlignment="1">
      <alignment vertical="center" wrapText="1"/>
    </xf>
    <xf numFmtId="0" fontId="14" fillId="0" borderId="1" xfId="0" quotePrefix="1" applyNumberFormat="1" applyFont="1" applyBorder="1" applyAlignment="1">
      <alignment horizontal="center" vertical="center" wrapText="1"/>
    </xf>
    <xf numFmtId="49" fontId="14" fillId="0" borderId="1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0" fontId="13" fillId="0" borderId="0" xfId="0" applyNumberFormat="1" applyFont="1" applyAlignment="1">
      <alignment vertical="center" wrapText="1"/>
    </xf>
    <xf numFmtId="0" fontId="22" fillId="0" borderId="0" xfId="0" applyFont="1" applyBorder="1" applyAlignment="1">
      <alignment horizontal="left" vertical="center" wrapText="1"/>
    </xf>
    <xf numFmtId="0" fontId="24" fillId="0" borderId="0" xfId="0" applyNumberFormat="1" applyFont="1" applyAlignment="1">
      <alignment horizontal="centerContinuous" vertical="center" wrapText="1"/>
    </xf>
    <xf numFmtId="0" fontId="24" fillId="0" borderId="0" xfId="0" applyFont="1" applyAlignment="1">
      <alignment horizontal="centerContinuous" vertical="center" wrapText="1"/>
    </xf>
    <xf numFmtId="49" fontId="25" fillId="0" borderId="0" xfId="0" applyNumberFormat="1" applyFont="1" applyAlignment="1">
      <alignment horizontal="centerContinuous" vertical="center" wrapText="1"/>
    </xf>
    <xf numFmtId="0" fontId="26" fillId="0" borderId="19" xfId="0" applyFont="1" applyBorder="1" applyAlignment="1">
      <alignment horizontal="center" vertical="center" wrapText="1"/>
    </xf>
    <xf numFmtId="0" fontId="27" fillId="0" borderId="19" xfId="0" applyNumberFormat="1" applyFont="1" applyBorder="1" applyAlignment="1">
      <alignment horizontal="center" vertical="center" wrapText="1"/>
    </xf>
    <xf numFmtId="49" fontId="27" fillId="0" borderId="19" xfId="0" applyNumberFormat="1" applyFont="1" applyBorder="1" applyAlignment="1">
      <alignment horizontal="center" vertical="center" wrapText="1"/>
    </xf>
    <xf numFmtId="49" fontId="28" fillId="0" borderId="19" xfId="0" applyNumberFormat="1" applyFont="1" applyBorder="1" applyAlignment="1">
      <alignment horizontal="center" vertical="center" wrapText="1"/>
    </xf>
    <xf numFmtId="0" fontId="27" fillId="0" borderId="19" xfId="0" applyNumberFormat="1" applyFont="1" applyFill="1" applyBorder="1" applyAlignment="1">
      <alignment horizontal="center" vertical="center" wrapText="1"/>
    </xf>
    <xf numFmtId="0" fontId="27" fillId="0" borderId="27" xfId="0" applyNumberFormat="1" applyFont="1" applyFill="1" applyBorder="1" applyAlignment="1">
      <alignment horizontal="center" vertical="center" wrapText="1"/>
    </xf>
    <xf numFmtId="0" fontId="12" fillId="0" borderId="27" xfId="0" applyFont="1" applyFill="1" applyBorder="1" applyAlignment="1">
      <alignment horizontal="left" vertical="center" wrapText="1"/>
    </xf>
    <xf numFmtId="14" fontId="12" fillId="0" borderId="27" xfId="0" applyNumberFormat="1" applyFont="1" applyFill="1" applyBorder="1" applyAlignment="1">
      <alignment horizontal="center" vertical="center" wrapText="1"/>
    </xf>
    <xf numFmtId="49" fontId="12" fillId="0" borderId="27" xfId="0" quotePrefix="1" applyNumberFormat="1" applyFont="1" applyFill="1" applyBorder="1" applyAlignment="1">
      <alignment horizontal="center" vertical="center" wrapText="1"/>
    </xf>
    <xf numFmtId="0" fontId="18" fillId="0" borderId="19" xfId="0" applyFont="1" applyFill="1" applyBorder="1" applyAlignment="1">
      <alignment horizontal="left" vertical="center" wrapText="1"/>
    </xf>
    <xf numFmtId="0" fontId="18" fillId="0" borderId="19" xfId="0" applyFont="1" applyFill="1" applyBorder="1" applyAlignment="1">
      <alignment horizontal="center" vertical="center" wrapText="1"/>
    </xf>
    <xf numFmtId="14" fontId="18" fillId="0" borderId="19" xfId="0" applyNumberFormat="1" applyFont="1" applyFill="1" applyBorder="1" applyAlignment="1">
      <alignment horizontal="center" vertical="center" wrapText="1"/>
    </xf>
    <xf numFmtId="49" fontId="18" fillId="0" borderId="19" xfId="0" applyNumberFormat="1" applyFont="1" applyFill="1" applyBorder="1" applyAlignment="1">
      <alignment horizontal="center" vertical="center" wrapText="1"/>
    </xf>
    <xf numFmtId="49" fontId="18" fillId="0" borderId="19" xfId="0" quotePrefix="1" applyNumberFormat="1" applyFont="1" applyFill="1" applyBorder="1" applyAlignment="1">
      <alignment horizontal="center" vertical="center" wrapText="1"/>
    </xf>
    <xf numFmtId="49" fontId="18" fillId="0" borderId="19" xfId="0" applyNumberFormat="1" applyFont="1" applyFill="1" applyBorder="1" applyAlignment="1" applyProtection="1">
      <alignment horizontal="center" vertical="center" wrapText="1"/>
    </xf>
    <xf numFmtId="0" fontId="18" fillId="0" borderId="27" xfId="0" applyFont="1" applyFill="1" applyBorder="1" applyAlignment="1">
      <alignment horizontal="center" vertical="center" wrapText="1"/>
    </xf>
    <xf numFmtId="1" fontId="18" fillId="0" borderId="19" xfId="0" applyNumberFormat="1" applyFont="1" applyFill="1" applyBorder="1" applyAlignment="1">
      <alignment horizontal="center" vertical="center" wrapText="1"/>
    </xf>
    <xf numFmtId="49" fontId="18" fillId="0" borderId="19" xfId="0" quotePrefix="1" applyNumberFormat="1" applyFont="1" applyFill="1" applyBorder="1" applyAlignment="1" applyProtection="1">
      <alignment horizontal="center" vertical="center" wrapText="1"/>
    </xf>
    <xf numFmtId="0" fontId="18" fillId="0" borderId="19" xfId="0" applyFont="1" applyFill="1" applyBorder="1" applyAlignment="1">
      <alignment horizontal="left" vertical="center"/>
    </xf>
    <xf numFmtId="49" fontId="18" fillId="0" borderId="19" xfId="0" applyNumberFormat="1" applyFont="1" applyFill="1" applyBorder="1" applyAlignment="1">
      <alignment horizontal="center" vertical="center"/>
    </xf>
    <xf numFmtId="0" fontId="18" fillId="0" borderId="19" xfId="0" applyFont="1" applyFill="1" applyBorder="1" applyAlignment="1">
      <alignment horizontal="center" vertical="center"/>
    </xf>
    <xf numFmtId="165" fontId="18" fillId="0" borderId="19" xfId="0" quotePrefix="1" applyNumberFormat="1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vertical="center" wrapText="1"/>
    </xf>
    <xf numFmtId="49" fontId="18" fillId="0" borderId="19" xfId="0" quotePrefix="1" applyNumberFormat="1" applyFont="1" applyFill="1" applyBorder="1" applyAlignment="1">
      <alignment horizontal="center" vertical="center"/>
    </xf>
    <xf numFmtId="49" fontId="28" fillId="0" borderId="19" xfId="0" applyNumberFormat="1" applyFont="1" applyFill="1" applyBorder="1" applyAlignment="1">
      <alignment horizontal="center" vertical="center" wrapText="1"/>
    </xf>
    <xf numFmtId="0" fontId="18" fillId="0" borderId="19" xfId="1" quotePrefix="1" applyFont="1" applyFill="1" applyBorder="1" applyAlignment="1">
      <alignment horizontal="center" vertical="center"/>
    </xf>
    <xf numFmtId="14" fontId="18" fillId="0" borderId="19" xfId="0" quotePrefix="1" applyNumberFormat="1" applyFont="1" applyFill="1" applyBorder="1" applyAlignment="1">
      <alignment horizontal="center" vertical="center"/>
    </xf>
    <xf numFmtId="14" fontId="18" fillId="0" borderId="19" xfId="0" applyNumberFormat="1" applyFont="1" applyFill="1" applyBorder="1" applyAlignment="1">
      <alignment horizontal="center" vertical="center"/>
    </xf>
    <xf numFmtId="0" fontId="18" fillId="0" borderId="19" xfId="0" applyFont="1" applyFill="1" applyBorder="1" applyAlignment="1" applyProtection="1">
      <alignment horizontal="center" vertical="center" wrapText="1"/>
    </xf>
    <xf numFmtId="0" fontId="18" fillId="0" borderId="19" xfId="0" quotePrefix="1" applyFont="1" applyFill="1" applyBorder="1" applyAlignment="1" applyProtection="1">
      <alignment horizontal="center" vertical="center" wrapText="1"/>
    </xf>
    <xf numFmtId="0" fontId="29" fillId="0" borderId="19" xfId="0" applyFont="1" applyFill="1" applyBorder="1" applyAlignment="1">
      <alignment horizontal="center" vertical="center"/>
    </xf>
    <xf numFmtId="0" fontId="18" fillId="2" borderId="19" xfId="0" applyFont="1" applyFill="1" applyBorder="1" applyAlignment="1">
      <alignment horizontal="left" vertical="center"/>
    </xf>
    <xf numFmtId="0" fontId="18" fillId="2" borderId="19" xfId="0" applyFont="1" applyFill="1" applyBorder="1" applyAlignment="1">
      <alignment horizontal="center" vertical="center" wrapText="1"/>
    </xf>
    <xf numFmtId="14" fontId="18" fillId="2" borderId="19" xfId="0" applyNumberFormat="1" applyFont="1" applyFill="1" applyBorder="1" applyAlignment="1">
      <alignment horizontal="center" vertical="center"/>
    </xf>
    <xf numFmtId="0" fontId="18" fillId="2" borderId="19" xfId="0" applyFont="1" applyFill="1" applyBorder="1" applyAlignment="1">
      <alignment horizontal="center" vertical="center"/>
    </xf>
    <xf numFmtId="0" fontId="18" fillId="2" borderId="19" xfId="0" applyFont="1" applyFill="1" applyBorder="1" applyAlignment="1" applyProtection="1">
      <alignment horizontal="center" vertical="center" wrapText="1"/>
    </xf>
    <xf numFmtId="0" fontId="18" fillId="0" borderId="19" xfId="0" applyFont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 wrapText="1"/>
    </xf>
    <xf numFmtId="0" fontId="18" fillId="0" borderId="27" xfId="0" applyFont="1" applyFill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4" xfId="0" applyNumberFormat="1" applyFont="1" applyBorder="1" applyAlignment="1">
      <alignment horizontal="centerContinuous"/>
    </xf>
    <xf numFmtId="0" fontId="1" fillId="0" borderId="0" xfId="0" applyNumberFormat="1" applyFont="1"/>
    <xf numFmtId="0" fontId="4" fillId="0" borderId="27" xfId="0" applyNumberFormat="1" applyFont="1" applyBorder="1" applyAlignment="1">
      <alignment horizontal="center" vertical="center" wrapText="1"/>
    </xf>
    <xf numFmtId="0" fontId="32" fillId="0" borderId="27" xfId="0" applyNumberFormat="1" applyFont="1" applyBorder="1" applyAlignment="1">
      <alignment horizontal="center" vertical="center" wrapText="1"/>
    </xf>
    <xf numFmtId="0" fontId="30" fillId="0" borderId="0" xfId="0" applyNumberFormat="1" applyFont="1" applyAlignment="1">
      <alignment vertical="center"/>
    </xf>
    <xf numFmtId="0" fontId="30" fillId="0" borderId="0" xfId="0" applyNumberFormat="1" applyFont="1"/>
    <xf numFmtId="0" fontId="8" fillId="0" borderId="27" xfId="0" applyNumberFormat="1" applyFont="1" applyBorder="1" applyAlignment="1">
      <alignment horizontal="center" vertical="center"/>
    </xf>
    <xf numFmtId="0" fontId="2" fillId="0" borderId="4" xfId="0" applyNumberFormat="1" applyFont="1" applyBorder="1" applyAlignment="1">
      <alignment horizontal="centerContinuous" vertical="center" wrapText="1"/>
    </xf>
    <xf numFmtId="0" fontId="2" fillId="0" borderId="4" xfId="0" applyNumberFormat="1" applyFont="1" applyBorder="1" applyAlignment="1">
      <alignment horizontal="centerContinuous" vertical="center"/>
    </xf>
    <xf numFmtId="0" fontId="9" fillId="0" borderId="0" xfId="0" applyNumberFormat="1" applyFont="1" applyAlignment="1">
      <alignment horizontal="center" vertical="center"/>
    </xf>
    <xf numFmtId="0" fontId="1" fillId="0" borderId="0" xfId="0" applyNumberFormat="1" applyFont="1" applyAlignment="1">
      <alignment wrapText="1"/>
    </xf>
    <xf numFmtId="0" fontId="2" fillId="0" borderId="27" xfId="0" applyNumberFormat="1" applyFont="1" applyBorder="1" applyAlignment="1">
      <alignment horizontal="center" vertical="center" wrapText="1"/>
    </xf>
    <xf numFmtId="0" fontId="8" fillId="0" borderId="27" xfId="0" applyNumberFormat="1" applyFont="1" applyBorder="1" applyAlignment="1">
      <alignment vertical="center"/>
    </xf>
    <xf numFmtId="0" fontId="1" fillId="0" borderId="27" xfId="0" applyNumberFormat="1" applyFont="1" applyBorder="1" applyAlignment="1">
      <alignment vertical="center"/>
    </xf>
    <xf numFmtId="0" fontId="30" fillId="0" borderId="0" xfId="0" applyNumberFormat="1" applyFont="1" applyAlignment="1">
      <alignment horizontal="center" vertical="center"/>
    </xf>
    <xf numFmtId="0" fontId="17" fillId="0" borderId="27" xfId="0" applyNumberFormat="1" applyFont="1" applyBorder="1" applyAlignment="1">
      <alignment horizontal="center" vertical="center" wrapText="1"/>
    </xf>
    <xf numFmtId="0" fontId="17" fillId="0" borderId="27" xfId="0" applyNumberFormat="1" applyFont="1" applyBorder="1" applyAlignment="1">
      <alignment horizontal="center" vertical="center"/>
    </xf>
    <xf numFmtId="2" fontId="17" fillId="0" borderId="27" xfId="0" applyNumberFormat="1" applyFont="1" applyBorder="1" applyAlignment="1">
      <alignment horizontal="center" vertical="center" wrapText="1"/>
    </xf>
    <xf numFmtId="0" fontId="4" fillId="4" borderId="27" xfId="0" applyNumberFormat="1" applyFont="1" applyFill="1" applyBorder="1" applyAlignment="1">
      <alignment horizontal="center" vertical="center"/>
    </xf>
    <xf numFmtId="0" fontId="16" fillId="4" borderId="27" xfId="0" applyNumberFormat="1" applyFont="1" applyFill="1" applyBorder="1" applyAlignment="1">
      <alignment horizontal="center" vertical="center" wrapText="1"/>
    </xf>
    <xf numFmtId="2" fontId="16" fillId="4" borderId="27" xfId="0" applyNumberFormat="1" applyFont="1" applyFill="1" applyBorder="1" applyAlignment="1">
      <alignment horizontal="center" vertical="center" wrapText="1"/>
    </xf>
    <xf numFmtId="0" fontId="4" fillId="4" borderId="27" xfId="0" applyNumberFormat="1" applyFont="1" applyFill="1" applyBorder="1" applyAlignment="1">
      <alignment horizontal="center" vertical="center" wrapText="1"/>
    </xf>
    <xf numFmtId="49" fontId="7" fillId="0" borderId="0" xfId="0" applyNumberFormat="1" applyFont="1" applyAlignment="1">
      <alignment vertical="center" wrapText="1"/>
    </xf>
    <xf numFmtId="0" fontId="1" fillId="0" borderId="0" xfId="0" applyFont="1" applyAlignment="1">
      <alignment horizontal="centerContinuous" vertical="center" wrapText="1"/>
    </xf>
    <xf numFmtId="49" fontId="1" fillId="0" borderId="0" xfId="0" applyNumberFormat="1" applyFont="1" applyAlignment="1">
      <alignment horizontal="centerContinuous" vertical="center" wrapText="1"/>
    </xf>
    <xf numFmtId="49" fontId="1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Continuous" vertical="center" wrapText="1"/>
    </xf>
    <xf numFmtId="0" fontId="3" fillId="0" borderId="0" xfId="0" applyFont="1" applyAlignment="1">
      <alignment horizontal="centerContinuous" vertical="center" wrapText="1"/>
    </xf>
    <xf numFmtId="0" fontId="5" fillId="0" borderId="0" xfId="0" applyFont="1" applyAlignment="1">
      <alignment horizontal="centerContinuous" vertical="center" wrapText="1"/>
    </xf>
    <xf numFmtId="49" fontId="5" fillId="0" borderId="0" xfId="0" applyNumberFormat="1" applyFont="1" applyAlignment="1">
      <alignment horizontal="centerContinuous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49" fontId="6" fillId="0" borderId="32" xfId="0" applyNumberFormat="1" applyFont="1" applyBorder="1" applyAlignment="1">
      <alignment horizontal="center" vertical="center" wrapText="1"/>
    </xf>
    <xf numFmtId="49" fontId="7" fillId="0" borderId="15" xfId="0" applyNumberFormat="1" applyFont="1" applyBorder="1" applyAlignment="1">
      <alignment horizontal="center" vertical="center" wrapText="1"/>
    </xf>
    <xf numFmtId="49" fontId="7" fillId="0" borderId="0" xfId="0" applyNumberFormat="1" applyFont="1" applyBorder="1" applyAlignment="1">
      <alignment vertical="center" wrapText="1"/>
    </xf>
    <xf numFmtId="49" fontId="7" fillId="0" borderId="0" xfId="0" applyNumberFormat="1" applyFont="1" applyAlignment="1">
      <alignment vertical="center"/>
    </xf>
    <xf numFmtId="0" fontId="3" fillId="0" borderId="4" xfId="0" applyFont="1" applyBorder="1" applyAlignment="1">
      <alignment horizontal="center" vertical="center"/>
    </xf>
    <xf numFmtId="49" fontId="3" fillId="0" borderId="4" xfId="0" applyNumberFormat="1" applyFont="1" applyBorder="1" applyAlignment="1">
      <alignment vertical="center"/>
    </xf>
    <xf numFmtId="0" fontId="1" fillId="0" borderId="4" xfId="0" applyFont="1" applyBorder="1" applyAlignment="1">
      <alignment horizontal="center" vertical="center"/>
    </xf>
    <xf numFmtId="49" fontId="7" fillId="0" borderId="4" xfId="0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49" fontId="23" fillId="0" borderId="1" xfId="0" applyNumberFormat="1" applyFont="1" applyBorder="1" applyAlignment="1">
      <alignment horizontal="center" vertical="center" wrapText="1"/>
    </xf>
    <xf numFmtId="0" fontId="14" fillId="2" borderId="33" xfId="0" applyFont="1" applyFill="1" applyBorder="1" applyAlignment="1">
      <alignment horizontal="left" vertical="center" wrapText="1"/>
    </xf>
    <xf numFmtId="14" fontId="14" fillId="2" borderId="13" xfId="0" applyNumberFormat="1" applyFont="1" applyFill="1" applyBorder="1" applyAlignment="1">
      <alignment horizontal="center" vertical="center" wrapText="1"/>
    </xf>
    <xf numFmtId="49" fontId="14" fillId="2" borderId="34" xfId="0" applyNumberFormat="1" applyFont="1" applyFill="1" applyBorder="1" applyAlignment="1" applyProtection="1">
      <alignment horizontal="center" vertical="center" wrapText="1"/>
    </xf>
    <xf numFmtId="0" fontId="14" fillId="2" borderId="35" xfId="0" applyFont="1" applyFill="1" applyBorder="1" applyAlignment="1">
      <alignment horizontal="center" vertical="center" wrapText="1"/>
    </xf>
    <xf numFmtId="49" fontId="23" fillId="0" borderId="35" xfId="0" applyNumberFormat="1" applyFont="1" applyBorder="1" applyAlignment="1">
      <alignment horizontal="center" vertical="center" wrapText="1"/>
    </xf>
    <xf numFmtId="49" fontId="14" fillId="0" borderId="35" xfId="0" applyNumberFormat="1" applyFont="1" applyBorder="1" applyAlignment="1">
      <alignment horizontal="center" vertical="center" wrapText="1"/>
    </xf>
    <xf numFmtId="0" fontId="14" fillId="2" borderId="35" xfId="0" applyFont="1" applyFill="1" applyBorder="1" applyAlignment="1">
      <alignment horizontal="left" vertical="center" wrapText="1"/>
    </xf>
    <xf numFmtId="0" fontId="14" fillId="2" borderId="13" xfId="0" applyFont="1" applyFill="1" applyBorder="1" applyAlignment="1">
      <alignment vertical="center" wrapText="1"/>
    </xf>
    <xf numFmtId="0" fontId="14" fillId="2" borderId="13" xfId="0" applyFont="1" applyFill="1" applyBorder="1" applyAlignment="1">
      <alignment horizontal="left" vertical="center" wrapText="1"/>
    </xf>
    <xf numFmtId="49" fontId="14" fillId="2" borderId="35" xfId="0" applyNumberFormat="1" applyFont="1" applyFill="1" applyBorder="1" applyAlignment="1">
      <alignment horizontal="center" vertical="center" wrapText="1"/>
    </xf>
    <xf numFmtId="49" fontId="14" fillId="2" borderId="35" xfId="0" quotePrefix="1" applyNumberFormat="1" applyFont="1" applyFill="1" applyBorder="1" applyAlignment="1">
      <alignment horizontal="center" vertical="center" wrapText="1"/>
    </xf>
    <xf numFmtId="0" fontId="14" fillId="2" borderId="35" xfId="0" applyFont="1" applyFill="1" applyBorder="1" applyAlignment="1">
      <alignment vertical="center" wrapText="1"/>
    </xf>
    <xf numFmtId="14" fontId="14" fillId="2" borderId="35" xfId="0" applyNumberFormat="1" applyFont="1" applyFill="1" applyBorder="1" applyAlignment="1">
      <alignment horizontal="center" vertical="center" wrapText="1"/>
    </xf>
    <xf numFmtId="0" fontId="14" fillId="5" borderId="36" xfId="0" applyFont="1" applyFill="1" applyBorder="1" applyAlignment="1">
      <alignment vertical="center" wrapText="1"/>
    </xf>
    <xf numFmtId="0" fontId="14" fillId="5" borderId="1" xfId="0" applyFont="1" applyFill="1" applyBorder="1" applyAlignment="1">
      <alignment horizontal="center" vertical="center" wrapText="1"/>
    </xf>
    <xf numFmtId="14" fontId="14" fillId="5" borderId="13" xfId="0" applyNumberFormat="1" applyFont="1" applyFill="1" applyBorder="1" applyAlignment="1">
      <alignment vertical="center" wrapText="1"/>
    </xf>
    <xf numFmtId="49" fontId="14" fillId="5" borderId="1" xfId="0" applyNumberFormat="1" applyFont="1" applyFill="1" applyBorder="1" applyAlignment="1">
      <alignment vertical="center" wrapText="1"/>
    </xf>
    <xf numFmtId="0" fontId="14" fillId="5" borderId="1" xfId="0" applyFont="1" applyFill="1" applyBorder="1" applyAlignment="1">
      <alignment vertical="center" wrapText="1"/>
    </xf>
    <xf numFmtId="0" fontId="14" fillId="5" borderId="37" xfId="0" applyFont="1" applyFill="1" applyBorder="1" applyAlignment="1">
      <alignment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3" fillId="0" borderId="19" xfId="0" applyFont="1" applyFill="1" applyBorder="1" applyAlignment="1">
      <alignment horizontal="center" vertical="center" wrapText="1"/>
    </xf>
    <xf numFmtId="0" fontId="13" fillId="2" borderId="13" xfId="0" applyFont="1" applyFill="1" applyBorder="1" applyAlignment="1">
      <alignment vertical="center" wrapText="1"/>
    </xf>
    <xf numFmtId="0" fontId="13" fillId="2" borderId="15" xfId="0" applyFont="1" applyFill="1" applyBorder="1" applyAlignment="1">
      <alignment horizontal="center" vertical="center" wrapText="1"/>
    </xf>
    <xf numFmtId="14" fontId="13" fillId="2" borderId="13" xfId="0" applyNumberFormat="1" applyFont="1" applyFill="1" applyBorder="1" applyAlignment="1">
      <alignment horizontal="center" vertical="center" wrapText="1"/>
    </xf>
    <xf numFmtId="49" fontId="13" fillId="2" borderId="15" xfId="0" applyNumberFormat="1" applyFont="1" applyFill="1" applyBorder="1" applyAlignment="1">
      <alignment horizontal="center" vertical="center" wrapText="1"/>
    </xf>
    <xf numFmtId="49" fontId="27" fillId="0" borderId="32" xfId="0" applyNumberFormat="1" applyFont="1" applyBorder="1" applyAlignment="1">
      <alignment horizontal="center" vertical="center" wrapText="1"/>
    </xf>
    <xf numFmtId="49" fontId="13" fillId="0" borderId="15" xfId="0" applyNumberFormat="1" applyFont="1" applyBorder="1" applyAlignment="1">
      <alignment horizontal="center" vertical="center" wrapText="1"/>
    </xf>
    <xf numFmtId="0" fontId="13" fillId="2" borderId="14" xfId="0" applyFont="1" applyFill="1" applyBorder="1" applyAlignment="1" applyProtection="1">
      <alignment horizontal="center" vertical="center" wrapText="1"/>
    </xf>
    <xf numFmtId="0" fontId="13" fillId="2" borderId="32" xfId="0" applyFont="1" applyFill="1" applyBorder="1" applyAlignment="1">
      <alignment vertical="center" wrapText="1"/>
    </xf>
    <xf numFmtId="49" fontId="27" fillId="0" borderId="1" xfId="0" applyNumberFormat="1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49" fontId="13" fillId="2" borderId="1" xfId="0" applyNumberFormat="1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vertical="center" wrapText="1"/>
    </xf>
    <xf numFmtId="0" fontId="13" fillId="2" borderId="1" xfId="0" applyFont="1" applyFill="1" applyBorder="1" applyAlignment="1">
      <alignment vertical="center" wrapText="1"/>
    </xf>
    <xf numFmtId="0" fontId="13" fillId="2" borderId="1" xfId="0" applyFont="1" applyFill="1" applyBorder="1" applyAlignment="1">
      <alignment vertical="center"/>
    </xf>
    <xf numFmtId="14" fontId="13" fillId="2" borderId="1" xfId="0" applyNumberFormat="1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49" fontId="13" fillId="2" borderId="5" xfId="0" applyNumberFormat="1" applyFont="1" applyFill="1" applyBorder="1" applyAlignment="1">
      <alignment horizontal="center" vertical="center" wrapText="1"/>
    </xf>
    <xf numFmtId="49" fontId="13" fillId="2" borderId="5" xfId="0" quotePrefix="1" applyNumberFormat="1" applyFont="1" applyFill="1" applyBorder="1" applyAlignment="1">
      <alignment horizontal="center" vertical="center" wrapText="1"/>
    </xf>
    <xf numFmtId="49" fontId="27" fillId="0" borderId="3" xfId="0" applyNumberFormat="1" applyFont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vertical="center" wrapText="1"/>
    </xf>
    <xf numFmtId="0" fontId="13" fillId="2" borderId="0" xfId="0" applyFont="1" applyFill="1" applyBorder="1" applyAlignment="1">
      <alignment horizontal="center" vertical="center" wrapText="1"/>
    </xf>
    <xf numFmtId="0" fontId="13" fillId="2" borderId="0" xfId="0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0" fontId="8" fillId="0" borderId="27" xfId="0" applyNumberFormat="1" applyFont="1" applyFill="1" applyBorder="1" applyAlignment="1">
      <alignment horizontal="center" vertical="center"/>
    </xf>
    <xf numFmtId="0" fontId="17" fillId="0" borderId="27" xfId="0" applyNumberFormat="1" applyFont="1" applyFill="1" applyBorder="1" applyAlignment="1">
      <alignment horizontal="center" vertical="center" wrapText="1"/>
    </xf>
    <xf numFmtId="2" fontId="17" fillId="0" borderId="27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Alignment="1">
      <alignment wrapText="1"/>
    </xf>
    <xf numFmtId="0" fontId="1" fillId="0" borderId="0" xfId="0" applyNumberFormat="1" applyFont="1" applyFill="1"/>
    <xf numFmtId="0" fontId="1" fillId="0" borderId="4" xfId="0" applyNumberFormat="1" applyFont="1" applyBorder="1" applyAlignment="1">
      <alignment horizontal="centerContinuous"/>
    </xf>
    <xf numFmtId="0" fontId="2" fillId="0" borderId="0" xfId="0" applyNumberFormat="1" applyFont="1" applyAlignment="1">
      <alignment vertical="center"/>
    </xf>
    <xf numFmtId="0" fontId="3" fillId="0" borderId="0" xfId="0" applyNumberFormat="1" applyFont="1" applyAlignment="1"/>
    <xf numFmtId="0" fontId="2" fillId="0" borderId="0" xfId="0" applyNumberFormat="1" applyFont="1" applyAlignment="1"/>
    <xf numFmtId="0" fontId="5" fillId="0" borderId="1" xfId="0" applyNumberFormat="1" applyFont="1" applyBorder="1" applyAlignment="1">
      <alignment horizontal="center" vertical="center" wrapText="1"/>
    </xf>
    <xf numFmtId="0" fontId="32" fillId="0" borderId="1" xfId="0" applyNumberFormat="1" applyFont="1" applyBorder="1" applyAlignment="1">
      <alignment horizontal="center" vertical="center" wrapText="1"/>
    </xf>
    <xf numFmtId="0" fontId="17" fillId="0" borderId="0" xfId="0" applyNumberFormat="1" applyFont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/>
    </xf>
    <xf numFmtId="0" fontId="7" fillId="0" borderId="1" xfId="0" applyNumberFormat="1" applyFont="1" applyBorder="1" applyAlignment="1">
      <alignment vertical="center"/>
    </xf>
    <xf numFmtId="0" fontId="5" fillId="0" borderId="1" xfId="0" applyNumberFormat="1" applyFont="1" applyBorder="1" applyAlignment="1">
      <alignment horizontal="center" vertical="center"/>
    </xf>
    <xf numFmtId="0" fontId="2" fillId="0" borderId="0" xfId="0" applyNumberFormat="1" applyFont="1"/>
    <xf numFmtId="0" fontId="2" fillId="0" borderId="4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 vertical="center"/>
    </xf>
    <xf numFmtId="0" fontId="4" fillId="0" borderId="1" xfId="0" applyNumberFormat="1" applyFont="1" applyBorder="1" applyAlignment="1">
      <alignment horizontal="left" vertical="center"/>
    </xf>
    <xf numFmtId="0" fontId="4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/>
    </xf>
    <xf numFmtId="0" fontId="13" fillId="0" borderId="0" xfId="0" applyFont="1" applyBorder="1" applyAlignment="1">
      <alignment vertical="center" wrapText="1"/>
    </xf>
    <xf numFmtId="0" fontId="33" fillId="0" borderId="0" xfId="0" applyFont="1" applyBorder="1" applyAlignment="1">
      <alignment vertical="center" wrapText="1"/>
    </xf>
    <xf numFmtId="0" fontId="13" fillId="0" borderId="0" xfId="0" applyFont="1" applyFill="1" applyBorder="1" applyAlignment="1">
      <alignment vertical="center" wrapText="1"/>
    </xf>
    <xf numFmtId="0" fontId="13" fillId="0" borderId="0" xfId="0" applyFont="1" applyBorder="1" applyAlignment="1">
      <alignment vertical="center"/>
    </xf>
    <xf numFmtId="0" fontId="33" fillId="0" borderId="0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5" fillId="0" borderId="24" xfId="0" applyFont="1" applyFill="1" applyBorder="1" applyAlignment="1">
      <alignment horizontal="center" vertical="center" wrapText="1"/>
    </xf>
    <xf numFmtId="0" fontId="5" fillId="0" borderId="25" xfId="0" applyFont="1" applyFill="1" applyBorder="1" applyAlignment="1">
      <alignment horizontal="center" vertical="center" wrapText="1"/>
    </xf>
    <xf numFmtId="0" fontId="5" fillId="0" borderId="26" xfId="0" applyFont="1" applyFill="1" applyBorder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3" fillId="0" borderId="0" xfId="0" applyFont="1" applyBorder="1" applyAlignment="1">
      <alignment horizontal="center" vertical="center" wrapText="1"/>
    </xf>
    <xf numFmtId="0" fontId="26" fillId="0" borderId="19" xfId="0" applyFont="1" applyBorder="1" applyAlignment="1">
      <alignment horizontal="center" vertical="center" wrapText="1"/>
    </xf>
    <xf numFmtId="49" fontId="25" fillId="0" borderId="19" xfId="0" applyNumberFormat="1" applyFont="1" applyBorder="1" applyAlignment="1">
      <alignment horizontal="center" vertical="center" wrapText="1"/>
    </xf>
    <xf numFmtId="49" fontId="26" fillId="0" borderId="19" xfId="0" applyNumberFormat="1" applyFont="1" applyBorder="1" applyAlignment="1">
      <alignment horizontal="center" vertical="center" wrapText="1"/>
    </xf>
    <xf numFmtId="0" fontId="13" fillId="0" borderId="20" xfId="0" applyNumberFormat="1" applyFont="1" applyBorder="1" applyAlignment="1">
      <alignment horizontal="center" vertical="center" wrapText="1"/>
    </xf>
    <xf numFmtId="0" fontId="13" fillId="0" borderId="22" xfId="0" applyNumberFormat="1" applyFont="1" applyBorder="1" applyAlignment="1">
      <alignment horizontal="center" vertical="center" wrapText="1"/>
    </xf>
    <xf numFmtId="0" fontId="13" fillId="0" borderId="23" xfId="0" applyNumberFormat="1" applyFont="1" applyBorder="1" applyAlignment="1">
      <alignment horizontal="center" vertical="center" wrapText="1"/>
    </xf>
    <xf numFmtId="0" fontId="26" fillId="0" borderId="19" xfId="0" applyNumberFormat="1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49" fontId="5" fillId="0" borderId="15" xfId="0" applyNumberFormat="1" applyFont="1" applyBorder="1" applyAlignment="1">
      <alignment horizontal="center" vertical="center" wrapText="1"/>
    </xf>
    <xf numFmtId="0" fontId="5" fillId="0" borderId="6" xfId="0" applyNumberFormat="1" applyFont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 wrapText="1"/>
    </xf>
    <xf numFmtId="0" fontId="5" fillId="0" borderId="7" xfId="0" applyNumberFormat="1" applyFont="1" applyBorder="1" applyAlignment="1">
      <alignment horizontal="center" vertical="center" wrapText="1"/>
    </xf>
    <xf numFmtId="0" fontId="5" fillId="0" borderId="8" xfId="0" applyNumberFormat="1" applyFont="1" applyBorder="1" applyAlignment="1">
      <alignment horizontal="center" vertical="center" wrapText="1"/>
    </xf>
    <xf numFmtId="0" fontId="5" fillId="0" borderId="4" xfId="0" applyNumberFormat="1" applyFont="1" applyBorder="1" applyAlignment="1">
      <alignment horizontal="center" vertical="center" wrapText="1"/>
    </xf>
    <xf numFmtId="0" fontId="5" fillId="0" borderId="9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5" fillId="0" borderId="3" xfId="0" applyNumberFormat="1" applyFont="1" applyBorder="1" applyAlignment="1">
      <alignment horizontal="center" vertical="center" wrapText="1"/>
    </xf>
    <xf numFmtId="0" fontId="5" fillId="0" borderId="38" xfId="0" applyNumberFormat="1" applyFont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/>
    </xf>
    <xf numFmtId="0" fontId="3" fillId="0" borderId="0" xfId="0" applyNumberFormat="1" applyFont="1" applyAlignment="1">
      <alignment horizontal="center"/>
    </xf>
    <xf numFmtId="0" fontId="5" fillId="0" borderId="10" xfId="0" applyNumberFormat="1" applyFont="1" applyBorder="1" applyAlignment="1">
      <alignment horizontal="center" vertical="center" wrapText="1"/>
    </xf>
    <xf numFmtId="0" fontId="5" fillId="0" borderId="12" xfId="0" applyNumberFormat="1" applyFont="1" applyBorder="1" applyAlignment="1">
      <alignment horizontal="center" vertical="center" wrapText="1"/>
    </xf>
    <xf numFmtId="0" fontId="5" fillId="0" borderId="11" xfId="0" applyNumberFormat="1" applyFont="1" applyBorder="1" applyAlignment="1">
      <alignment horizontal="center" vertical="center" wrapText="1"/>
    </xf>
    <xf numFmtId="0" fontId="30" fillId="0" borderId="0" xfId="0" applyNumberFormat="1" applyFont="1" applyAlignment="1">
      <alignment horizontal="center"/>
    </xf>
    <xf numFmtId="0" fontId="30" fillId="0" borderId="0" xfId="0" applyNumberFormat="1" applyFont="1" applyAlignment="1">
      <alignment horizontal="center" vertical="center"/>
    </xf>
    <xf numFmtId="0" fontId="31" fillId="0" borderId="0" xfId="0" applyNumberFormat="1" applyFont="1" applyAlignment="1">
      <alignment horizontal="center"/>
    </xf>
    <xf numFmtId="0" fontId="8" fillId="0" borderId="27" xfId="0" applyNumberFormat="1" applyFont="1" applyBorder="1" applyAlignment="1">
      <alignment horizontal="center" vertical="center"/>
    </xf>
    <xf numFmtId="0" fontId="4" fillId="0" borderId="27" xfId="0" applyNumberFormat="1" applyFont="1" applyBorder="1" applyAlignment="1">
      <alignment horizontal="center" vertical="center" wrapText="1"/>
    </xf>
    <xf numFmtId="0" fontId="2" fillId="0" borderId="27" xfId="0" applyNumberFormat="1" applyFont="1" applyBorder="1" applyAlignment="1">
      <alignment horizontal="center" vertical="center" wrapText="1"/>
    </xf>
    <xf numFmtId="0" fontId="4" fillId="0" borderId="25" xfId="0" applyNumberFormat="1" applyFont="1" applyBorder="1" applyAlignment="1">
      <alignment horizontal="center" vertical="center" wrapText="1"/>
    </xf>
    <xf numFmtId="0" fontId="4" fillId="0" borderId="26" xfId="0" applyNumberFormat="1" applyFont="1" applyBorder="1" applyAlignment="1">
      <alignment horizontal="center" vertical="center" wrapText="1"/>
    </xf>
    <xf numFmtId="0" fontId="8" fillId="0" borderId="27" xfId="0" applyNumberFormat="1" applyFont="1" applyFill="1" applyBorder="1" applyAlignment="1">
      <alignment horizontal="center" vertical="center"/>
    </xf>
    <xf numFmtId="0" fontId="4" fillId="0" borderId="29" xfId="0" applyNumberFormat="1" applyFont="1" applyBorder="1" applyAlignment="1">
      <alignment horizontal="center" vertical="center"/>
    </xf>
    <xf numFmtId="0" fontId="4" fillId="0" borderId="30" xfId="0" applyNumberFormat="1" applyFont="1" applyBorder="1" applyAlignment="1">
      <alignment horizontal="center" vertical="center"/>
    </xf>
    <xf numFmtId="0" fontId="4" fillId="0" borderId="8" xfId="0" applyNumberFormat="1" applyFont="1" applyBorder="1" applyAlignment="1">
      <alignment horizontal="center" vertical="center"/>
    </xf>
    <xf numFmtId="0" fontId="4" fillId="0" borderId="9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49" fontId="2" fillId="0" borderId="0" xfId="0" applyNumberFormat="1" applyFont="1" applyBorder="1" applyAlignment="1">
      <alignment horizontal="centerContinuous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49" fontId="3" fillId="0" borderId="0" xfId="0" applyNumberFormat="1" applyFont="1" applyBorder="1" applyAlignment="1">
      <alignment horizontal="centerContinuous" vertical="center"/>
    </xf>
    <xf numFmtId="49" fontId="5" fillId="0" borderId="0" xfId="0" applyNumberFormat="1" applyFont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49" fontId="5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34" fillId="0" borderId="0" xfId="0" applyFont="1" applyAlignment="1">
      <alignment horizontal="center" vertical="center" wrapText="1"/>
    </xf>
    <xf numFmtId="0" fontId="35" fillId="0" borderId="0" xfId="0" applyFont="1" applyAlignment="1">
      <alignment horizontal="center" vertical="center" wrapText="1"/>
    </xf>
    <xf numFmtId="0" fontId="34" fillId="0" borderId="0" xfId="0" applyFont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14" fillId="2" borderId="15" xfId="0" applyFont="1" applyFill="1" applyBorder="1" applyAlignment="1">
      <alignment horizontal="center" vertical="center" wrapText="1"/>
    </xf>
    <xf numFmtId="0" fontId="37" fillId="2" borderId="13" xfId="0" applyFont="1" applyFill="1" applyBorder="1" applyAlignment="1">
      <alignment vertical="center" wrapText="1"/>
    </xf>
    <xf numFmtId="49" fontId="37" fillId="2" borderId="15" xfId="0" applyNumberFormat="1" applyFont="1" applyFill="1" applyBorder="1" applyAlignment="1">
      <alignment horizontal="center" vertical="center" wrapText="1"/>
    </xf>
    <xf numFmtId="14" fontId="37" fillId="2" borderId="13" xfId="0" applyNumberFormat="1" applyFont="1" applyFill="1" applyBorder="1" applyAlignment="1">
      <alignment horizontal="center" vertical="center" wrapText="1"/>
    </xf>
    <xf numFmtId="0" fontId="37" fillId="2" borderId="15" xfId="0" applyFont="1" applyFill="1" applyBorder="1" applyAlignment="1">
      <alignment horizontal="center" vertical="center" wrapText="1"/>
    </xf>
    <xf numFmtId="14" fontId="37" fillId="2" borderId="14" xfId="0" applyNumberFormat="1" applyFont="1" applyFill="1" applyBorder="1" applyAlignment="1" applyProtection="1">
      <alignment horizontal="center" vertical="center" wrapText="1"/>
    </xf>
    <xf numFmtId="1" fontId="37" fillId="2" borderId="15" xfId="0" applyNumberFormat="1" applyFont="1" applyFill="1" applyBorder="1" applyAlignment="1">
      <alignment horizontal="center" vertical="center" wrapText="1"/>
    </xf>
    <xf numFmtId="0" fontId="37" fillId="2" borderId="14" xfId="0" applyFont="1" applyFill="1" applyBorder="1" applyAlignment="1" applyProtection="1">
      <alignment horizontal="center" vertical="center" wrapText="1"/>
    </xf>
    <xf numFmtId="49" fontId="37" fillId="2" borderId="15" xfId="0" applyNumberFormat="1" applyFont="1" applyFill="1" applyBorder="1" applyAlignment="1">
      <alignment horizontal="center" vertical="center"/>
    </xf>
    <xf numFmtId="0" fontId="37" fillId="0" borderId="15" xfId="0" applyFont="1" applyBorder="1" applyAlignment="1">
      <alignment vertical="center" wrapText="1"/>
    </xf>
    <xf numFmtId="49" fontId="37" fillId="0" borderId="15" xfId="0" applyNumberFormat="1" applyFont="1" applyBorder="1" applyAlignment="1">
      <alignment horizontal="center" vertical="center" wrapText="1"/>
    </xf>
    <xf numFmtId="49" fontId="37" fillId="0" borderId="15" xfId="0" quotePrefix="1" applyNumberFormat="1" applyFont="1" applyBorder="1" applyAlignment="1">
      <alignment horizontal="center" vertical="center" wrapText="1"/>
    </xf>
    <xf numFmtId="0" fontId="37" fillId="0" borderId="15" xfId="0" applyFont="1" applyBorder="1" applyAlignment="1">
      <alignment horizontal="center" vertical="center" wrapText="1"/>
    </xf>
    <xf numFmtId="0" fontId="37" fillId="2" borderId="15" xfId="0" applyFont="1" applyFill="1" applyBorder="1" applyAlignment="1">
      <alignment horizontal="center" vertical="center"/>
    </xf>
    <xf numFmtId="0" fontId="37" fillId="2" borderId="15" xfId="0" applyFont="1" applyFill="1" applyBorder="1" applyAlignment="1">
      <alignment vertical="center"/>
    </xf>
    <xf numFmtId="0" fontId="37" fillId="2" borderId="15" xfId="0" applyFont="1" applyFill="1" applyBorder="1" applyAlignment="1">
      <alignment vertical="center" wrapText="1"/>
    </xf>
    <xf numFmtId="14" fontId="37" fillId="2" borderId="15" xfId="0" applyNumberFormat="1" applyFont="1" applyFill="1" applyBorder="1" applyAlignment="1">
      <alignment horizontal="center" vertical="center"/>
    </xf>
    <xf numFmtId="49" fontId="37" fillId="2" borderId="15" xfId="0" quotePrefix="1" applyNumberFormat="1" applyFont="1" applyFill="1" applyBorder="1" applyAlignment="1">
      <alignment horizontal="center" vertical="center" wrapText="1"/>
    </xf>
    <xf numFmtId="49" fontId="37" fillId="2" borderId="16" xfId="0" applyNumberFormat="1" applyFont="1" applyFill="1" applyBorder="1" applyAlignment="1">
      <alignment horizontal="center" vertical="center" wrapText="1"/>
    </xf>
    <xf numFmtId="0" fontId="37" fillId="3" borderId="14" xfId="0" applyFont="1" applyFill="1" applyBorder="1" applyAlignment="1" applyProtection="1">
      <alignment horizontal="center" vertical="center" wrapText="1"/>
    </xf>
    <xf numFmtId="0" fontId="37" fillId="2" borderId="1" xfId="0" applyFont="1" applyFill="1" applyBorder="1" applyAlignment="1">
      <alignment horizontal="center" vertical="center" wrapText="1"/>
    </xf>
    <xf numFmtId="49" fontId="37" fillId="0" borderId="1" xfId="0" applyNumberFormat="1" applyFont="1" applyBorder="1" applyAlignment="1">
      <alignment horizontal="center" vertical="center" wrapText="1"/>
    </xf>
    <xf numFmtId="0" fontId="37" fillId="2" borderId="1" xfId="0" applyFont="1" applyFill="1" applyBorder="1" applyAlignment="1">
      <alignment vertical="center"/>
    </xf>
    <xf numFmtId="0" fontId="37" fillId="2" borderId="1" xfId="0" applyFont="1" applyFill="1" applyBorder="1" applyAlignment="1">
      <alignment vertical="center" wrapText="1"/>
    </xf>
    <xf numFmtId="49" fontId="37" fillId="2" borderId="1" xfId="0" applyNumberFormat="1" applyFont="1" applyFill="1" applyBorder="1" applyAlignment="1">
      <alignment horizontal="center" vertical="center" wrapText="1"/>
    </xf>
    <xf numFmtId="0" fontId="37" fillId="2" borderId="1" xfId="0" applyFont="1" applyFill="1" applyBorder="1" applyAlignment="1">
      <alignment horizontal="center" vertical="center"/>
    </xf>
    <xf numFmtId="49" fontId="37" fillId="2" borderId="5" xfId="0" quotePrefix="1" applyNumberFormat="1" applyFont="1" applyFill="1" applyBorder="1" applyAlignment="1">
      <alignment horizontal="center" vertical="center" wrapText="1"/>
    </xf>
    <xf numFmtId="14" fontId="37" fillId="2" borderId="1" xfId="0" applyNumberFormat="1" applyFont="1" applyFill="1" applyBorder="1" applyAlignment="1">
      <alignment horizontal="center" vertical="center"/>
    </xf>
    <xf numFmtId="164" fontId="37" fillId="2" borderId="13" xfId="0" quotePrefix="1" applyNumberFormat="1" applyFont="1" applyFill="1" applyBorder="1" applyAlignment="1">
      <alignment horizontal="center" vertical="center"/>
    </xf>
    <xf numFmtId="49" fontId="37" fillId="2" borderId="9" xfId="0" applyNumberFormat="1" applyFont="1" applyFill="1" applyBorder="1" applyAlignment="1">
      <alignment horizontal="center" vertical="center" wrapText="1"/>
    </xf>
    <xf numFmtId="0" fontId="37" fillId="2" borderId="17" xfId="0" applyFont="1" applyFill="1" applyBorder="1" applyAlignment="1" applyProtection="1">
      <alignment horizontal="center" vertical="center" wrapText="1"/>
    </xf>
    <xf numFmtId="49" fontId="37" fillId="2" borderId="9" xfId="0" quotePrefix="1" applyNumberFormat="1" applyFont="1" applyFill="1" applyBorder="1" applyAlignment="1">
      <alignment horizontal="center" vertical="center" wrapText="1"/>
    </xf>
    <xf numFmtId="0" fontId="37" fillId="2" borderId="18" xfId="0" applyFont="1" applyFill="1" applyBorder="1" applyAlignment="1" applyProtection="1">
      <alignment horizontal="center" vertical="center" wrapText="1"/>
    </xf>
    <xf numFmtId="49" fontId="37" fillId="2" borderId="28" xfId="0" quotePrefix="1" applyNumberFormat="1" applyFont="1" applyFill="1" applyBorder="1" applyAlignment="1">
      <alignment horizontal="center" vertical="center" wrapText="1"/>
    </xf>
    <xf numFmtId="49" fontId="37" fillId="2" borderId="16" xfId="0" quotePrefix="1" applyNumberFormat="1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horizontal="center"/>
    </xf>
  </cellXfs>
  <cellStyles count="2">
    <cellStyle name="Normal" xfId="0" builtinId="0"/>
    <cellStyle name="Normal 2" xfId="1"/>
  </cellStyles>
  <dxfs count="6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1121335</xdr:colOff>
      <xdr:row>2</xdr:row>
      <xdr:rowOff>266173</xdr:rowOff>
    </xdr:from>
    <xdr:to>
      <xdr:col>3</xdr:col>
      <xdr:colOff>206375</xdr:colOff>
      <xdr:row>2</xdr:row>
      <xdr:rowOff>266173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E3386C39-90F5-4226-BFF7-56A3E386A537}"/>
            </a:ext>
          </a:extLst>
        </xdr:cNvPr>
        <xdr:cNvCxnSpPr/>
      </xdr:nvCxnSpPr>
      <xdr:spPr>
        <a:xfrm>
          <a:off x="1867460" y="805923"/>
          <a:ext cx="105354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770794</xdr:colOff>
      <xdr:row>2</xdr:row>
      <xdr:rowOff>258478</xdr:rowOff>
    </xdr:from>
    <xdr:to>
      <xdr:col>11</xdr:col>
      <xdr:colOff>454758</xdr:colOff>
      <xdr:row>2</xdr:row>
      <xdr:rowOff>258478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C984FB5F-84AD-425D-80BF-E0E7C520E540}"/>
            </a:ext>
          </a:extLst>
        </xdr:cNvPr>
        <xdr:cNvCxnSpPr/>
      </xdr:nvCxnSpPr>
      <xdr:spPr>
        <a:xfrm>
          <a:off x="10232294" y="798228"/>
          <a:ext cx="2081089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1210235</xdr:colOff>
      <xdr:row>4</xdr:row>
      <xdr:rowOff>40748</xdr:rowOff>
    </xdr:from>
    <xdr:to>
      <xdr:col>2</xdr:col>
      <xdr:colOff>1905000</xdr:colOff>
      <xdr:row>4</xdr:row>
      <xdr:rowOff>40748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10157DBF-A7C8-41EF-B951-20C7D9C3E061}"/>
            </a:ext>
          </a:extLst>
        </xdr:cNvPr>
        <xdr:cNvCxnSpPr/>
      </xdr:nvCxnSpPr>
      <xdr:spPr>
        <a:xfrm>
          <a:off x="2029385" y="907523"/>
          <a:ext cx="69476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115064</xdr:colOff>
      <xdr:row>4</xdr:row>
      <xdr:rowOff>5398</xdr:rowOff>
    </xdr:from>
    <xdr:to>
      <xdr:col>11</xdr:col>
      <xdr:colOff>700927</xdr:colOff>
      <xdr:row>4</xdr:row>
      <xdr:rowOff>5398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B0500B09-3AC9-4B35-89DB-C6758672B2BE}"/>
            </a:ext>
          </a:extLst>
        </xdr:cNvPr>
        <xdr:cNvCxnSpPr/>
      </xdr:nvCxnSpPr>
      <xdr:spPr>
        <a:xfrm>
          <a:off x="8458964" y="872173"/>
          <a:ext cx="2043188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433444</xdr:colOff>
      <xdr:row>4</xdr:row>
      <xdr:rowOff>52892</xdr:rowOff>
    </xdr:from>
    <xdr:to>
      <xdr:col>3</xdr:col>
      <xdr:colOff>1043044</xdr:colOff>
      <xdr:row>4</xdr:row>
      <xdr:rowOff>52892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FBE20393-EC62-4B51-9C51-09D7364F221C}"/>
            </a:ext>
          </a:extLst>
        </xdr:cNvPr>
        <xdr:cNvCxnSpPr/>
      </xdr:nvCxnSpPr>
      <xdr:spPr>
        <a:xfrm>
          <a:off x="2700394" y="824417"/>
          <a:ext cx="6096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201706</xdr:colOff>
      <xdr:row>4</xdr:row>
      <xdr:rowOff>38100</xdr:rowOff>
    </xdr:from>
    <xdr:to>
      <xdr:col>12</xdr:col>
      <xdr:colOff>11206</xdr:colOff>
      <xdr:row>4</xdr:row>
      <xdr:rowOff>38100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132EAFE0-5AE8-496D-A2C8-A50AAB9C0019}"/>
            </a:ext>
          </a:extLst>
        </xdr:cNvPr>
        <xdr:cNvCxnSpPr/>
      </xdr:nvCxnSpPr>
      <xdr:spPr>
        <a:xfrm>
          <a:off x="8736106" y="809625"/>
          <a:ext cx="13430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175708</xdr:colOff>
      <xdr:row>4</xdr:row>
      <xdr:rowOff>30480</xdr:rowOff>
    </xdr:from>
    <xdr:to>
      <xdr:col>3</xdr:col>
      <xdr:colOff>785308</xdr:colOff>
      <xdr:row>4</xdr:row>
      <xdr:rowOff>30480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D5385C36-1F5D-4C22-855F-C7ACEC3D1A49}"/>
            </a:ext>
          </a:extLst>
        </xdr:cNvPr>
        <xdr:cNvCxnSpPr/>
      </xdr:nvCxnSpPr>
      <xdr:spPr>
        <a:xfrm>
          <a:off x="2985583" y="802005"/>
          <a:ext cx="6096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212911</xdr:colOff>
      <xdr:row>4</xdr:row>
      <xdr:rowOff>38100</xdr:rowOff>
    </xdr:from>
    <xdr:to>
      <xdr:col>11</xdr:col>
      <xdr:colOff>767826</xdr:colOff>
      <xdr:row>4</xdr:row>
      <xdr:rowOff>38100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74A50EB2-328F-465B-A8A1-B0973642C763}"/>
            </a:ext>
          </a:extLst>
        </xdr:cNvPr>
        <xdr:cNvCxnSpPr/>
      </xdr:nvCxnSpPr>
      <xdr:spPr>
        <a:xfrm>
          <a:off x="9395011" y="809625"/>
          <a:ext cx="201224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342900</xdr:colOff>
      <xdr:row>4</xdr:row>
      <xdr:rowOff>26670</xdr:rowOff>
    </xdr:from>
    <xdr:to>
      <xdr:col>13</xdr:col>
      <xdr:colOff>447675</xdr:colOff>
      <xdr:row>4</xdr:row>
      <xdr:rowOff>26670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FAE7D260-F6E8-4E86-A2C7-14500C11DB83}"/>
            </a:ext>
          </a:extLst>
        </xdr:cNvPr>
        <xdr:cNvCxnSpPr/>
      </xdr:nvCxnSpPr>
      <xdr:spPr>
        <a:xfrm>
          <a:off x="5724525" y="1064895"/>
          <a:ext cx="19812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525780</xdr:colOff>
      <xdr:row>3</xdr:row>
      <xdr:rowOff>40005</xdr:rowOff>
    </xdr:from>
    <xdr:to>
      <xdr:col>1</xdr:col>
      <xdr:colOff>1120140</xdr:colOff>
      <xdr:row>3</xdr:row>
      <xdr:rowOff>40005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9D4476B1-04F6-4578-BB31-6BD050A8C110}"/>
            </a:ext>
          </a:extLst>
        </xdr:cNvPr>
        <xdr:cNvCxnSpPr/>
      </xdr:nvCxnSpPr>
      <xdr:spPr>
        <a:xfrm>
          <a:off x="868680" y="830580"/>
          <a:ext cx="59436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133350</xdr:colOff>
      <xdr:row>4</xdr:row>
      <xdr:rowOff>9525</xdr:rowOff>
    </xdr:from>
    <xdr:to>
      <xdr:col>12</xdr:col>
      <xdr:colOff>247650</xdr:colOff>
      <xdr:row>4</xdr:row>
      <xdr:rowOff>9525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FAE7D260-F6E8-4E86-A2C7-14500C11DB83}"/>
            </a:ext>
          </a:extLst>
        </xdr:cNvPr>
        <xdr:cNvCxnSpPr/>
      </xdr:nvCxnSpPr>
      <xdr:spPr>
        <a:xfrm>
          <a:off x="6048375" y="1228725"/>
          <a:ext cx="21621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971550</xdr:colOff>
      <xdr:row>3</xdr:row>
      <xdr:rowOff>9525</xdr:rowOff>
    </xdr:from>
    <xdr:to>
      <xdr:col>1</xdr:col>
      <xdr:colOff>1514475</xdr:colOff>
      <xdr:row>3</xdr:row>
      <xdr:rowOff>9525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9D4476B1-04F6-4578-BB31-6BD050A8C110}"/>
            </a:ext>
          </a:extLst>
        </xdr:cNvPr>
        <xdr:cNvCxnSpPr/>
      </xdr:nvCxnSpPr>
      <xdr:spPr>
        <a:xfrm>
          <a:off x="1466850" y="981075"/>
          <a:ext cx="5429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H&#7896;%20NGH&#200;O%20-%20C&#7852;N%20NGH&#200;O\N&#258;M%202024\HO%20NGHEO%20CAN%20NGHEO%20HOAN%20CHINH%202024\DS%20ho%20ngheo%20-%20can%20ngheo%20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My%20Drive/PHUOC%20DUOC%20TBXH/L&#272;TB%202022/Ngh&#232;o%202023/Mau%20bieu%20bao%20cao/Mau%20bieu%20bao%20cao%20HNvCN/Mau%20so%206.3%20va%20Mau%20so%206.4_Danh%20sach%20ket%20qua%20ho%20ngheo%20va%20ho%20can%20ngheo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\AppData\Local\Temp\Rar$DIa14916.9603\DS%20ho%20ngheo%20-%20can%20ngheo%2020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GH&#200;O\NGH&#200;O%20N&#258;M%202023\R&#224;%20so&#225;t%20h&#7897;%20ngh&#232;o%20cu&#7889;i%20n&#259;m%202023\m&#7851;u%20bi&#7875;u%20b&#225;o%20c&#225;o\c&#225;c%20x&#227;%20-TT\tt.cn\Mau%20so%206.1%20va%206.2_Danh%20sach%20ho%20ngheo%20v%20ho%20can%20ngheo%20sau%20ra%20soat%20(1)%20(2)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7b.%20Phu%20luc%20VI-Mau%20so%206.3%20va%206.4_Danh%20sach%20ho%20thoat%20ngheo%20v%20ho%20thoat%20can%20ngheo%20sau%20ra%20soa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 cong nhan"/>
      <sheetName val="Thoát ngheo - Thoat CN"/>
      <sheetName val="PS cận nghèo"/>
      <sheetName val="DATA"/>
    </sheetNames>
    <sheetDataSet>
      <sheetData sheetId="0"/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Mau so 6.3"/>
      <sheetName val="Nghèo KKNLĐ"/>
      <sheetName val="nghèo BTXH"/>
      <sheetName val="Mau so 6.4"/>
      <sheetName val="Mau so 6.4 (2)"/>
      <sheetName val="Mau so 6.4 (3)"/>
      <sheetName val="cận nghèo KKNLĐ"/>
      <sheetName val="CẬN NGHÈO BTXH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 cong nhan"/>
      <sheetName val="Thoát ngheo - Thoat CN"/>
      <sheetName val="PS cận nghèo"/>
      <sheetName val="DATA"/>
    </sheetNames>
    <sheetDataSet>
      <sheetData sheetId="0"/>
      <sheetData sheetId="1"/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6.3_DS thoát nghèo sau RS"/>
      <sheetName val="6.4_DS thoát CN sau RS"/>
      <sheetName val="DATA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S110"/>
  <sheetViews>
    <sheetView topLeftCell="A42" zoomScale="60" zoomScaleNormal="60" workbookViewId="0">
      <selection activeCell="P56" sqref="P56"/>
    </sheetView>
  </sheetViews>
  <sheetFormatPr defaultColWidth="8.85546875" defaultRowHeight="15" x14ac:dyDescent="0.25"/>
  <cols>
    <col min="1" max="1" width="5" style="10" bestFit="1" customWidth="1"/>
    <col min="2" max="2" width="6.140625" style="10" customWidth="1"/>
    <col min="3" max="3" width="29.42578125" style="10" customWidth="1"/>
    <col min="4" max="4" width="32.140625" style="10" customWidth="1"/>
    <col min="5" max="5" width="8.5703125" style="12" customWidth="1"/>
    <col min="6" max="6" width="21.85546875" style="47" bestFit="1" customWidth="1"/>
    <col min="7" max="7" width="6.5703125" style="51" customWidth="1"/>
    <col min="8" max="8" width="20.28515625" style="47" customWidth="1"/>
    <col min="9" max="9" width="11.5703125" style="11" customWidth="1"/>
    <col min="10" max="10" width="14.140625" style="10" customWidth="1"/>
    <col min="11" max="11" width="21.85546875" style="10" customWidth="1"/>
    <col min="12" max="12" width="17" style="10" customWidth="1"/>
    <col min="13" max="13" width="12.28515625" style="10" customWidth="1"/>
    <col min="14" max="14" width="5.85546875" style="10" customWidth="1"/>
    <col min="15" max="16" width="6.7109375" style="10" customWidth="1"/>
    <col min="17" max="17" width="11.85546875" style="10" customWidth="1"/>
    <col min="18" max="18" width="21" style="11" customWidth="1"/>
    <col min="19" max="19" width="14.28515625" style="354" customWidth="1"/>
    <col min="20" max="16384" width="8.85546875" style="10"/>
  </cols>
  <sheetData>
    <row r="1" spans="1:19" ht="21" customHeight="1" x14ac:dyDescent="0.25">
      <c r="A1" s="271" t="s">
        <v>47</v>
      </c>
      <c r="B1" s="271"/>
      <c r="C1" s="271"/>
      <c r="D1" s="271"/>
      <c r="E1" s="271"/>
      <c r="F1" s="271"/>
      <c r="G1" s="271"/>
      <c r="H1" s="271"/>
      <c r="I1" s="271"/>
      <c r="J1" s="271"/>
      <c r="K1" s="271"/>
      <c r="L1" s="271"/>
      <c r="M1" s="271"/>
      <c r="N1" s="271"/>
      <c r="O1" s="271"/>
      <c r="P1" s="271"/>
      <c r="Q1" s="271"/>
      <c r="R1" s="271"/>
    </row>
    <row r="2" spans="1:19" ht="21" customHeight="1" x14ac:dyDescent="0.25">
      <c r="A2" s="272" t="s">
        <v>888</v>
      </c>
      <c r="B2" s="272"/>
      <c r="C2" s="272"/>
      <c r="D2" s="272"/>
      <c r="E2" s="283" t="s">
        <v>31</v>
      </c>
      <c r="F2" s="283"/>
      <c r="G2" s="283"/>
      <c r="H2" s="283"/>
      <c r="I2" s="283"/>
      <c r="J2" s="283"/>
      <c r="K2" s="283"/>
      <c r="L2" s="283"/>
      <c r="M2" s="283"/>
      <c r="N2" s="283"/>
      <c r="O2" s="283"/>
      <c r="P2" s="283"/>
      <c r="Q2" s="283"/>
      <c r="R2" s="283"/>
    </row>
    <row r="3" spans="1:19" ht="21" customHeight="1" x14ac:dyDescent="0.25">
      <c r="A3" s="272" t="s">
        <v>223</v>
      </c>
      <c r="B3" s="272"/>
      <c r="C3" s="272"/>
      <c r="D3" s="272"/>
      <c r="E3" s="284" t="s">
        <v>32</v>
      </c>
      <c r="F3" s="284"/>
      <c r="G3" s="284"/>
      <c r="H3" s="284"/>
      <c r="I3" s="284"/>
      <c r="J3" s="284"/>
      <c r="K3" s="284"/>
      <c r="L3" s="284"/>
      <c r="M3" s="284"/>
      <c r="N3" s="284"/>
      <c r="O3" s="284"/>
      <c r="P3" s="284"/>
      <c r="Q3" s="284"/>
      <c r="R3" s="284"/>
    </row>
    <row r="4" spans="1:19" ht="7.5" customHeight="1" x14ac:dyDescent="0.25">
      <c r="A4" s="25"/>
      <c r="B4" s="25"/>
      <c r="C4" s="25"/>
      <c r="D4" s="25"/>
      <c r="E4" s="73"/>
      <c r="F4" s="41"/>
      <c r="G4" s="41"/>
      <c r="H4" s="41"/>
      <c r="I4" s="36"/>
      <c r="J4" s="36"/>
      <c r="K4" s="37"/>
      <c r="L4" s="37"/>
      <c r="M4" s="37"/>
      <c r="N4" s="37"/>
      <c r="O4" s="37"/>
      <c r="P4" s="37"/>
      <c r="Q4" s="37"/>
      <c r="R4" s="36"/>
    </row>
    <row r="5" spans="1:19" ht="21" customHeight="1" x14ac:dyDescent="0.25">
      <c r="B5" s="36"/>
      <c r="C5" s="36"/>
      <c r="D5" s="36"/>
      <c r="E5" s="285" t="s">
        <v>901</v>
      </c>
      <c r="F5" s="285"/>
      <c r="G5" s="285"/>
      <c r="H5" s="285"/>
      <c r="I5" s="285"/>
      <c r="J5" s="285"/>
      <c r="K5" s="285"/>
      <c r="L5" s="285"/>
      <c r="M5" s="285"/>
      <c r="N5" s="285"/>
      <c r="O5" s="285"/>
      <c r="P5" s="285"/>
      <c r="Q5" s="285"/>
      <c r="R5" s="285"/>
    </row>
    <row r="6" spans="1:19" s="1" customFormat="1" ht="54" customHeight="1" x14ac:dyDescent="0.25">
      <c r="A6" s="286" t="s">
        <v>40</v>
      </c>
      <c r="B6" s="286"/>
      <c r="C6" s="286"/>
      <c r="D6" s="286"/>
      <c r="E6" s="286"/>
      <c r="F6" s="286"/>
      <c r="G6" s="286"/>
      <c r="H6" s="286"/>
      <c r="I6" s="286"/>
      <c r="J6" s="286"/>
      <c r="K6" s="286"/>
      <c r="L6" s="286"/>
      <c r="M6" s="286"/>
      <c r="N6" s="286"/>
      <c r="O6" s="286"/>
      <c r="P6" s="286"/>
      <c r="Q6" s="286"/>
      <c r="R6" s="286"/>
      <c r="S6" s="355"/>
    </row>
    <row r="7" spans="1:19" ht="16.149999999999999" customHeight="1" x14ac:dyDescent="0.25">
      <c r="A7" s="273" t="s">
        <v>52</v>
      </c>
      <c r="B7" s="273" t="s">
        <v>1</v>
      </c>
      <c r="C7" s="273" t="s">
        <v>39</v>
      </c>
      <c r="D7" s="273" t="s">
        <v>41</v>
      </c>
      <c r="E7" s="290" t="s">
        <v>86</v>
      </c>
      <c r="F7" s="289" t="s">
        <v>889</v>
      </c>
      <c r="G7" s="288" t="s">
        <v>54</v>
      </c>
      <c r="H7" s="289" t="s">
        <v>55</v>
      </c>
      <c r="I7" s="273" t="s">
        <v>0</v>
      </c>
      <c r="J7" s="277" t="s">
        <v>45</v>
      </c>
      <c r="K7" s="278"/>
      <c r="L7" s="278"/>
      <c r="M7" s="279"/>
      <c r="N7" s="273" t="s">
        <v>56</v>
      </c>
      <c r="O7" s="273"/>
      <c r="P7" s="273"/>
      <c r="Q7" s="273"/>
      <c r="R7" s="274" t="s">
        <v>35</v>
      </c>
    </row>
    <row r="8" spans="1:19" ht="19.5" customHeight="1" x14ac:dyDescent="0.25">
      <c r="A8" s="273"/>
      <c r="B8" s="273"/>
      <c r="C8" s="273"/>
      <c r="D8" s="273"/>
      <c r="E8" s="290"/>
      <c r="F8" s="289"/>
      <c r="G8" s="288"/>
      <c r="H8" s="289"/>
      <c r="I8" s="273"/>
      <c r="J8" s="280"/>
      <c r="K8" s="281"/>
      <c r="L8" s="281"/>
      <c r="M8" s="282"/>
      <c r="N8" s="273"/>
      <c r="O8" s="273"/>
      <c r="P8" s="273"/>
      <c r="Q8" s="273"/>
      <c r="R8" s="275"/>
    </row>
    <row r="9" spans="1:19" ht="146.25" customHeight="1" x14ac:dyDescent="0.25">
      <c r="A9" s="273"/>
      <c r="B9" s="273"/>
      <c r="C9" s="273"/>
      <c r="D9" s="273"/>
      <c r="E9" s="290"/>
      <c r="F9" s="289"/>
      <c r="G9" s="288"/>
      <c r="H9" s="289"/>
      <c r="I9" s="273"/>
      <c r="J9" s="9" t="s">
        <v>42</v>
      </c>
      <c r="K9" s="18" t="s">
        <v>89</v>
      </c>
      <c r="L9" s="18" t="s">
        <v>43</v>
      </c>
      <c r="M9" s="18" t="s">
        <v>44</v>
      </c>
      <c r="N9" s="31" t="s">
        <v>96</v>
      </c>
      <c r="O9" s="31" t="s">
        <v>57</v>
      </c>
      <c r="P9" s="31" t="s">
        <v>58</v>
      </c>
      <c r="Q9" s="31" t="s">
        <v>59</v>
      </c>
      <c r="R9" s="276"/>
    </row>
    <row r="10" spans="1:19" ht="13.5" customHeight="1" x14ac:dyDescent="0.25">
      <c r="A10" s="19" t="s">
        <v>53</v>
      </c>
      <c r="B10" s="19" t="s">
        <v>60</v>
      </c>
      <c r="C10" s="19" t="s">
        <v>61</v>
      </c>
      <c r="D10" s="19" t="s">
        <v>62</v>
      </c>
      <c r="E10" s="19" t="s">
        <v>63</v>
      </c>
      <c r="F10" s="42" t="s">
        <v>64</v>
      </c>
      <c r="G10" s="42" t="s">
        <v>65</v>
      </c>
      <c r="H10" s="42" t="s">
        <v>66</v>
      </c>
      <c r="I10" s="19" t="s">
        <v>67</v>
      </c>
      <c r="J10" s="19" t="s">
        <v>68</v>
      </c>
      <c r="K10" s="19" t="s">
        <v>69</v>
      </c>
      <c r="L10" s="19" t="s">
        <v>70</v>
      </c>
      <c r="M10" s="19" t="s">
        <v>71</v>
      </c>
      <c r="N10" s="19" t="s">
        <v>72</v>
      </c>
      <c r="O10" s="19" t="s">
        <v>73</v>
      </c>
      <c r="P10" s="19" t="s">
        <v>74</v>
      </c>
      <c r="Q10" s="19" t="s">
        <v>75</v>
      </c>
      <c r="R10" s="19" t="s">
        <v>76</v>
      </c>
    </row>
    <row r="11" spans="1:19" s="97" customFormat="1" ht="30" customHeight="1" x14ac:dyDescent="0.25">
      <c r="A11" s="57">
        <v>1</v>
      </c>
      <c r="B11" s="96">
        <f>IF(S11="","",COUNTA($S$11:S11))</f>
        <v>1</v>
      </c>
      <c r="C11" s="360" t="s">
        <v>97</v>
      </c>
      <c r="D11" s="360" t="s">
        <v>97</v>
      </c>
      <c r="E11" s="361">
        <v>1</v>
      </c>
      <c r="F11" s="362">
        <v>18689</v>
      </c>
      <c r="G11" s="363">
        <v>2</v>
      </c>
      <c r="H11" s="361" t="s">
        <v>98</v>
      </c>
      <c r="I11" s="363" t="s">
        <v>20</v>
      </c>
      <c r="J11" s="363" t="s">
        <v>99</v>
      </c>
      <c r="K11" s="363" t="s">
        <v>100</v>
      </c>
      <c r="L11" s="363" t="s">
        <v>101</v>
      </c>
      <c r="M11" s="363"/>
      <c r="N11" s="363"/>
      <c r="O11" s="363" t="s">
        <v>102</v>
      </c>
      <c r="P11" s="363" t="s">
        <v>102</v>
      </c>
      <c r="Q11" s="363"/>
      <c r="R11" s="57"/>
      <c r="S11" s="354" t="str">
        <f>IF(E11=1,"Chủ hô","Không đếm")</f>
        <v>Chủ hô</v>
      </c>
    </row>
    <row r="12" spans="1:19" s="97" customFormat="1" ht="30" customHeight="1" x14ac:dyDescent="0.25">
      <c r="A12" s="57">
        <v>2</v>
      </c>
      <c r="B12" s="96">
        <f>IF(S12="","",COUNTA($S$11:S12))</f>
        <v>2</v>
      </c>
      <c r="C12" s="360" t="s">
        <v>103</v>
      </c>
      <c r="D12" s="360" t="s">
        <v>103</v>
      </c>
      <c r="E12" s="361">
        <v>1</v>
      </c>
      <c r="F12" s="364" t="s">
        <v>104</v>
      </c>
      <c r="G12" s="363">
        <v>1</v>
      </c>
      <c r="H12" s="361" t="s">
        <v>105</v>
      </c>
      <c r="I12" s="363" t="s">
        <v>20</v>
      </c>
      <c r="J12" s="363" t="s">
        <v>99</v>
      </c>
      <c r="K12" s="363" t="s">
        <v>100</v>
      </c>
      <c r="L12" s="363" t="s">
        <v>101</v>
      </c>
      <c r="M12" s="363"/>
      <c r="N12" s="363"/>
      <c r="O12" s="363"/>
      <c r="P12" s="363" t="s">
        <v>102</v>
      </c>
      <c r="Q12" s="363"/>
      <c r="R12" s="57"/>
      <c r="S12" s="354" t="str">
        <f t="shared" ref="S12:S54" si="0">IF(E12=1,"Chủ hô","Không đếm")</f>
        <v>Chủ hô</v>
      </c>
    </row>
    <row r="13" spans="1:19" s="97" customFormat="1" ht="30" customHeight="1" x14ac:dyDescent="0.25">
      <c r="A13" s="57">
        <v>3</v>
      </c>
      <c r="B13" s="96">
        <f>IF(S13="","",COUNTA($S$11:S13))</f>
        <v>3</v>
      </c>
      <c r="C13" s="360" t="s">
        <v>106</v>
      </c>
      <c r="D13" s="360" t="s">
        <v>106</v>
      </c>
      <c r="E13" s="361">
        <v>1</v>
      </c>
      <c r="F13" s="362">
        <v>21916</v>
      </c>
      <c r="G13" s="363">
        <v>2</v>
      </c>
      <c r="H13" s="361" t="s">
        <v>107</v>
      </c>
      <c r="I13" s="363" t="s">
        <v>20</v>
      </c>
      <c r="J13" s="363" t="s">
        <v>99</v>
      </c>
      <c r="K13" s="363" t="s">
        <v>100</v>
      </c>
      <c r="L13" s="363" t="s">
        <v>108</v>
      </c>
      <c r="M13" s="363"/>
      <c r="N13" s="363"/>
      <c r="O13" s="363"/>
      <c r="P13" s="363"/>
      <c r="Q13" s="363"/>
      <c r="R13" s="57"/>
      <c r="S13" s="354" t="str">
        <f t="shared" si="0"/>
        <v>Chủ hô</v>
      </c>
    </row>
    <row r="14" spans="1:19" s="97" customFormat="1" ht="30" customHeight="1" x14ac:dyDescent="0.25">
      <c r="A14" s="57">
        <v>4</v>
      </c>
      <c r="B14" s="96" t="str">
        <f>IF(S14="","",COUNTA($S$11:S14))</f>
        <v/>
      </c>
      <c r="C14" s="360" t="s">
        <v>106</v>
      </c>
      <c r="D14" s="360" t="s">
        <v>109</v>
      </c>
      <c r="E14" s="365">
        <v>3</v>
      </c>
      <c r="F14" s="364" t="s">
        <v>110</v>
      </c>
      <c r="G14" s="363">
        <v>2</v>
      </c>
      <c r="H14" s="366" t="s">
        <v>111</v>
      </c>
      <c r="I14" s="363" t="s">
        <v>20</v>
      </c>
      <c r="J14" s="363" t="s">
        <v>99</v>
      </c>
      <c r="K14" s="363" t="s">
        <v>100</v>
      </c>
      <c r="L14" s="363" t="s">
        <v>108</v>
      </c>
      <c r="M14" s="363"/>
      <c r="N14" s="363"/>
      <c r="O14" s="363"/>
      <c r="P14" s="363"/>
      <c r="Q14" s="363"/>
      <c r="R14" s="57"/>
      <c r="S14" s="354"/>
    </row>
    <row r="15" spans="1:19" s="97" customFormat="1" ht="30" customHeight="1" x14ac:dyDescent="0.25">
      <c r="A15" s="57">
        <v>5</v>
      </c>
      <c r="B15" s="96">
        <f>IF(S15="","",COUNTA($S$11:S15))</f>
        <v>4</v>
      </c>
      <c r="C15" s="360" t="s">
        <v>112</v>
      </c>
      <c r="D15" s="360" t="s">
        <v>112</v>
      </c>
      <c r="E15" s="361">
        <v>1</v>
      </c>
      <c r="F15" s="362">
        <v>17033</v>
      </c>
      <c r="G15" s="363">
        <v>2</v>
      </c>
      <c r="H15" s="361" t="s">
        <v>113</v>
      </c>
      <c r="I15" s="363" t="s">
        <v>20</v>
      </c>
      <c r="J15" s="363" t="s">
        <v>99</v>
      </c>
      <c r="K15" s="363" t="s">
        <v>100</v>
      </c>
      <c r="L15" s="363" t="s">
        <v>108</v>
      </c>
      <c r="M15" s="363"/>
      <c r="N15" s="363"/>
      <c r="O15" s="363" t="s">
        <v>102</v>
      </c>
      <c r="P15" s="363" t="s">
        <v>102</v>
      </c>
      <c r="Q15" s="363"/>
      <c r="R15" s="57"/>
      <c r="S15" s="354" t="str">
        <f t="shared" si="0"/>
        <v>Chủ hô</v>
      </c>
    </row>
    <row r="16" spans="1:19" s="98" customFormat="1" ht="30" customHeight="1" x14ac:dyDescent="0.25">
      <c r="A16" s="57">
        <v>6</v>
      </c>
      <c r="B16" s="96">
        <f>IF(S16="","",COUNTA($S$11:S16))</f>
        <v>5</v>
      </c>
      <c r="C16" s="360" t="s">
        <v>114</v>
      </c>
      <c r="D16" s="360" t="s">
        <v>114</v>
      </c>
      <c r="E16" s="361">
        <v>1</v>
      </c>
      <c r="F16" s="362">
        <v>14611</v>
      </c>
      <c r="G16" s="363">
        <v>2</v>
      </c>
      <c r="H16" s="361" t="s">
        <v>115</v>
      </c>
      <c r="I16" s="363" t="s">
        <v>20</v>
      </c>
      <c r="J16" s="363" t="s">
        <v>99</v>
      </c>
      <c r="K16" s="363" t="s">
        <v>100</v>
      </c>
      <c r="L16" s="363" t="s">
        <v>108</v>
      </c>
      <c r="M16" s="363"/>
      <c r="N16" s="363"/>
      <c r="O16" s="363" t="s">
        <v>102</v>
      </c>
      <c r="P16" s="363" t="s">
        <v>102</v>
      </c>
      <c r="Q16" s="363"/>
      <c r="R16" s="57"/>
      <c r="S16" s="354" t="str">
        <f t="shared" si="0"/>
        <v>Chủ hô</v>
      </c>
    </row>
    <row r="17" spans="1:19" s="97" customFormat="1" ht="30" customHeight="1" x14ac:dyDescent="0.25">
      <c r="A17" s="57">
        <v>7</v>
      </c>
      <c r="B17" s="96">
        <f>IF(S17="","",COUNTA($S$11:S17))</f>
        <v>6</v>
      </c>
      <c r="C17" s="360" t="s">
        <v>116</v>
      </c>
      <c r="D17" s="360" t="s">
        <v>116</v>
      </c>
      <c r="E17" s="361">
        <v>1</v>
      </c>
      <c r="F17" s="362">
        <v>17533</v>
      </c>
      <c r="G17" s="363">
        <v>2</v>
      </c>
      <c r="H17" s="361" t="s">
        <v>117</v>
      </c>
      <c r="I17" s="363" t="s">
        <v>20</v>
      </c>
      <c r="J17" s="363" t="s">
        <v>99</v>
      </c>
      <c r="K17" s="363" t="s">
        <v>100</v>
      </c>
      <c r="L17" s="363" t="s">
        <v>118</v>
      </c>
      <c r="M17" s="363"/>
      <c r="N17" s="363"/>
      <c r="O17" s="363" t="s">
        <v>102</v>
      </c>
      <c r="P17" s="363"/>
      <c r="Q17" s="363"/>
      <c r="R17" s="57"/>
      <c r="S17" s="354" t="str">
        <f t="shared" si="0"/>
        <v>Chủ hô</v>
      </c>
    </row>
    <row r="18" spans="1:19" s="97" customFormat="1" ht="30" customHeight="1" x14ac:dyDescent="0.25">
      <c r="A18" s="57">
        <v>8</v>
      </c>
      <c r="B18" s="96">
        <f>IF(S18="","",COUNTA($S$11:S18))</f>
        <v>7</v>
      </c>
      <c r="C18" s="360" t="s">
        <v>124</v>
      </c>
      <c r="D18" s="360" t="s">
        <v>124</v>
      </c>
      <c r="E18" s="361">
        <v>1</v>
      </c>
      <c r="F18" s="362">
        <v>22077</v>
      </c>
      <c r="G18" s="363">
        <v>2</v>
      </c>
      <c r="H18" s="367" t="s">
        <v>125</v>
      </c>
      <c r="I18" s="363" t="s">
        <v>20</v>
      </c>
      <c r="J18" s="363" t="s">
        <v>99</v>
      </c>
      <c r="K18" s="363" t="s">
        <v>100</v>
      </c>
      <c r="L18" s="363" t="s">
        <v>126</v>
      </c>
      <c r="M18" s="363"/>
      <c r="N18" s="363"/>
      <c r="O18" s="363" t="s">
        <v>102</v>
      </c>
      <c r="P18" s="363" t="s">
        <v>102</v>
      </c>
      <c r="Q18" s="363"/>
      <c r="R18" s="57"/>
      <c r="S18" s="354" t="str">
        <f t="shared" si="0"/>
        <v>Chủ hô</v>
      </c>
    </row>
    <row r="19" spans="1:19" s="97" customFormat="1" ht="30" customHeight="1" x14ac:dyDescent="0.25">
      <c r="A19" s="57">
        <v>9</v>
      </c>
      <c r="B19" s="96">
        <f>IF(S19="","",COUNTA($S$11:S19))</f>
        <v>8</v>
      </c>
      <c r="C19" s="368" t="s">
        <v>127</v>
      </c>
      <c r="D19" s="368" t="s">
        <v>127</v>
      </c>
      <c r="E19" s="369">
        <v>1</v>
      </c>
      <c r="F19" s="370" t="s">
        <v>128</v>
      </c>
      <c r="G19" s="371">
        <v>1</v>
      </c>
      <c r="H19" s="370" t="s">
        <v>129</v>
      </c>
      <c r="I19" s="371" t="s">
        <v>20</v>
      </c>
      <c r="J19" s="371" t="s">
        <v>99</v>
      </c>
      <c r="K19" s="363" t="s">
        <v>100</v>
      </c>
      <c r="L19" s="371" t="s">
        <v>130</v>
      </c>
      <c r="M19" s="371"/>
      <c r="N19" s="371"/>
      <c r="O19" s="371" t="s">
        <v>102</v>
      </c>
      <c r="P19" s="371"/>
      <c r="Q19" s="371"/>
      <c r="R19" s="57"/>
      <c r="S19" s="354" t="str">
        <f t="shared" si="0"/>
        <v>Chủ hô</v>
      </c>
    </row>
    <row r="20" spans="1:19" s="97" customFormat="1" ht="30" customHeight="1" x14ac:dyDescent="0.25">
      <c r="A20" s="57">
        <v>10</v>
      </c>
      <c r="B20" s="96">
        <f>IF(S20="","",COUNTA($S$11:S20))</f>
        <v>9</v>
      </c>
      <c r="C20" s="368" t="s">
        <v>131</v>
      </c>
      <c r="D20" s="368" t="s">
        <v>131</v>
      </c>
      <c r="E20" s="369">
        <v>1</v>
      </c>
      <c r="F20" s="370" t="s">
        <v>132</v>
      </c>
      <c r="G20" s="371">
        <v>2</v>
      </c>
      <c r="H20" s="370" t="s">
        <v>133</v>
      </c>
      <c r="I20" s="371" t="s">
        <v>20</v>
      </c>
      <c r="J20" s="371" t="s">
        <v>99</v>
      </c>
      <c r="K20" s="363" t="s">
        <v>100</v>
      </c>
      <c r="L20" s="371" t="s">
        <v>130</v>
      </c>
      <c r="M20" s="371"/>
      <c r="N20" s="371"/>
      <c r="O20" s="371" t="s">
        <v>102</v>
      </c>
      <c r="P20" s="371"/>
      <c r="Q20" s="371"/>
      <c r="R20" s="57"/>
      <c r="S20" s="354" t="str">
        <f t="shared" si="0"/>
        <v>Chủ hô</v>
      </c>
    </row>
    <row r="21" spans="1:19" s="97" customFormat="1" ht="30" customHeight="1" x14ac:dyDescent="0.25">
      <c r="A21" s="57">
        <v>11</v>
      </c>
      <c r="B21" s="96">
        <f>IF(S21="","",COUNTA($S$11:S21))</f>
        <v>10</v>
      </c>
      <c r="C21" s="368" t="s">
        <v>134</v>
      </c>
      <c r="D21" s="368" t="s">
        <v>134</v>
      </c>
      <c r="E21" s="369">
        <v>1</v>
      </c>
      <c r="F21" s="372" t="s">
        <v>135</v>
      </c>
      <c r="G21" s="371">
        <v>1</v>
      </c>
      <c r="H21" s="369" t="s">
        <v>136</v>
      </c>
      <c r="I21" s="371" t="s">
        <v>20</v>
      </c>
      <c r="J21" s="371" t="s">
        <v>99</v>
      </c>
      <c r="K21" s="363" t="s">
        <v>100</v>
      </c>
      <c r="L21" s="371" t="s">
        <v>137</v>
      </c>
      <c r="M21" s="371"/>
      <c r="N21" s="371"/>
      <c r="O21" s="371" t="s">
        <v>102</v>
      </c>
      <c r="P21" s="371" t="s">
        <v>102</v>
      </c>
      <c r="Q21" s="371"/>
      <c r="R21" s="57"/>
      <c r="S21" s="354" t="str">
        <f t="shared" si="0"/>
        <v>Chủ hô</v>
      </c>
    </row>
    <row r="22" spans="1:19" s="97" customFormat="1" ht="30" customHeight="1" x14ac:dyDescent="0.25">
      <c r="A22" s="57">
        <v>12</v>
      </c>
      <c r="B22" s="96">
        <f>IF(S22="","",COUNTA($S$11:S22))</f>
        <v>11</v>
      </c>
      <c r="C22" s="368" t="s">
        <v>138</v>
      </c>
      <c r="D22" s="368" t="s">
        <v>138</v>
      </c>
      <c r="E22" s="369">
        <v>1</v>
      </c>
      <c r="F22" s="372" t="s">
        <v>139</v>
      </c>
      <c r="G22" s="371">
        <v>2</v>
      </c>
      <c r="H22" s="369" t="s">
        <v>140</v>
      </c>
      <c r="I22" s="371" t="s">
        <v>20</v>
      </c>
      <c r="J22" s="371" t="s">
        <v>99</v>
      </c>
      <c r="K22" s="363" t="s">
        <v>100</v>
      </c>
      <c r="L22" s="371" t="s">
        <v>137</v>
      </c>
      <c r="M22" s="371"/>
      <c r="N22" s="371"/>
      <c r="O22" s="371" t="s">
        <v>102</v>
      </c>
      <c r="P22" s="371" t="s">
        <v>102</v>
      </c>
      <c r="Q22" s="371"/>
      <c r="R22" s="57"/>
      <c r="S22" s="354" t="str">
        <f t="shared" si="0"/>
        <v>Chủ hô</v>
      </c>
    </row>
    <row r="23" spans="1:19" s="97" customFormat="1" ht="30" customHeight="1" x14ac:dyDescent="0.25">
      <c r="A23" s="57">
        <v>13</v>
      </c>
      <c r="B23" s="96">
        <f>IF(S23="","",COUNTA($S$11:S23))</f>
        <v>12</v>
      </c>
      <c r="C23" s="368" t="s">
        <v>142</v>
      </c>
      <c r="D23" s="368" t="s">
        <v>142</v>
      </c>
      <c r="E23" s="369">
        <v>1</v>
      </c>
      <c r="F23" s="370" t="s">
        <v>128</v>
      </c>
      <c r="G23" s="371">
        <v>1</v>
      </c>
      <c r="H23" s="369" t="s">
        <v>143</v>
      </c>
      <c r="I23" s="371" t="s">
        <v>20</v>
      </c>
      <c r="J23" s="371" t="s">
        <v>99</v>
      </c>
      <c r="K23" s="363" t="s">
        <v>100</v>
      </c>
      <c r="L23" s="371" t="s">
        <v>144</v>
      </c>
      <c r="M23" s="371"/>
      <c r="N23" s="371"/>
      <c r="O23" s="371" t="s">
        <v>102</v>
      </c>
      <c r="P23" s="371" t="s">
        <v>102</v>
      </c>
      <c r="Q23" s="371"/>
      <c r="R23" s="57"/>
      <c r="S23" s="354" t="str">
        <f t="shared" si="0"/>
        <v>Chủ hô</v>
      </c>
    </row>
    <row r="24" spans="1:19" s="97" customFormat="1" ht="30" customHeight="1" x14ac:dyDescent="0.25">
      <c r="A24" s="57">
        <v>14</v>
      </c>
      <c r="B24" s="96" t="str">
        <f>IF(S24="","",COUNTA($S$11:S24))</f>
        <v/>
      </c>
      <c r="C24" s="368"/>
      <c r="D24" s="368" t="s">
        <v>145</v>
      </c>
      <c r="E24" s="369">
        <v>2</v>
      </c>
      <c r="F24" s="370" t="s">
        <v>146</v>
      </c>
      <c r="G24" s="371">
        <v>2</v>
      </c>
      <c r="H24" s="369" t="s">
        <v>147</v>
      </c>
      <c r="I24" s="371" t="s">
        <v>20</v>
      </c>
      <c r="J24" s="371" t="s">
        <v>99</v>
      </c>
      <c r="K24" s="363" t="s">
        <v>100</v>
      </c>
      <c r="L24" s="371" t="s">
        <v>144</v>
      </c>
      <c r="M24" s="371"/>
      <c r="N24" s="371"/>
      <c r="O24" s="371"/>
      <c r="P24" s="371"/>
      <c r="Q24" s="371"/>
      <c r="R24" s="57"/>
      <c r="S24" s="354"/>
    </row>
    <row r="25" spans="1:19" s="97" customFormat="1" ht="30" customHeight="1" x14ac:dyDescent="0.25">
      <c r="A25" s="57">
        <v>15</v>
      </c>
      <c r="B25" s="96">
        <f>IF(S25="","",COUNTA($S$11:S25))</f>
        <v>13</v>
      </c>
      <c r="C25" s="368" t="s">
        <v>148</v>
      </c>
      <c r="D25" s="368" t="s">
        <v>148</v>
      </c>
      <c r="E25" s="369">
        <v>1</v>
      </c>
      <c r="F25" s="370" t="s">
        <v>139</v>
      </c>
      <c r="G25" s="371">
        <v>1</v>
      </c>
      <c r="H25" s="369" t="s">
        <v>149</v>
      </c>
      <c r="I25" s="371" t="s">
        <v>20</v>
      </c>
      <c r="J25" s="371" t="s">
        <v>99</v>
      </c>
      <c r="K25" s="363" t="s">
        <v>100</v>
      </c>
      <c r="L25" s="371" t="s">
        <v>150</v>
      </c>
      <c r="M25" s="371"/>
      <c r="N25" s="371"/>
      <c r="O25" s="371" t="s">
        <v>102</v>
      </c>
      <c r="P25" s="371" t="s">
        <v>102</v>
      </c>
      <c r="Q25" s="371" t="s">
        <v>102</v>
      </c>
      <c r="R25" s="57"/>
      <c r="S25" s="354" t="str">
        <f t="shared" si="0"/>
        <v>Chủ hô</v>
      </c>
    </row>
    <row r="26" spans="1:19" s="97" customFormat="1" ht="30" customHeight="1" x14ac:dyDescent="0.25">
      <c r="A26" s="57">
        <v>16</v>
      </c>
      <c r="B26" s="96" t="str">
        <f>IF(S26="","",COUNTA($S$11:S26))</f>
        <v/>
      </c>
      <c r="C26" s="368"/>
      <c r="D26" s="368" t="s">
        <v>151</v>
      </c>
      <c r="E26" s="369">
        <v>2</v>
      </c>
      <c r="F26" s="370" t="s">
        <v>132</v>
      </c>
      <c r="G26" s="371">
        <v>2</v>
      </c>
      <c r="H26" s="369" t="s">
        <v>152</v>
      </c>
      <c r="I26" s="371" t="s">
        <v>20</v>
      </c>
      <c r="J26" s="371" t="s">
        <v>99</v>
      </c>
      <c r="K26" s="363" t="s">
        <v>100</v>
      </c>
      <c r="L26" s="371" t="s">
        <v>150</v>
      </c>
      <c r="M26" s="371"/>
      <c r="N26" s="371"/>
      <c r="O26" s="371"/>
      <c r="P26" s="371"/>
      <c r="Q26" s="371"/>
      <c r="R26" s="57"/>
      <c r="S26" s="354"/>
    </row>
    <row r="27" spans="1:19" s="97" customFormat="1" ht="30" customHeight="1" x14ac:dyDescent="0.25">
      <c r="A27" s="57">
        <v>17</v>
      </c>
      <c r="B27" s="96">
        <f>IF(S27="","",COUNTA($S$11:S27))</f>
        <v>14</v>
      </c>
      <c r="C27" s="373" t="s">
        <v>153</v>
      </c>
      <c r="D27" s="374"/>
      <c r="E27" s="361">
        <v>1</v>
      </c>
      <c r="F27" s="375">
        <v>17899</v>
      </c>
      <c r="G27" s="372">
        <v>1</v>
      </c>
      <c r="H27" s="376" t="s">
        <v>154</v>
      </c>
      <c r="I27" s="363" t="s">
        <v>20</v>
      </c>
      <c r="J27" s="363" t="s">
        <v>99</v>
      </c>
      <c r="K27" s="363" t="s">
        <v>100</v>
      </c>
      <c r="L27" s="363" t="s">
        <v>155</v>
      </c>
      <c r="M27" s="369"/>
      <c r="N27" s="369"/>
      <c r="O27" s="369" t="s">
        <v>102</v>
      </c>
      <c r="P27" s="369" t="s">
        <v>102</v>
      </c>
      <c r="Q27" s="369"/>
      <c r="R27" s="57"/>
      <c r="S27" s="354" t="str">
        <f t="shared" si="0"/>
        <v>Chủ hô</v>
      </c>
    </row>
    <row r="28" spans="1:19" s="97" customFormat="1" ht="30" customHeight="1" x14ac:dyDescent="0.25">
      <c r="A28" s="57">
        <v>18</v>
      </c>
      <c r="B28" s="96">
        <f>IF(S28="","",COUNTA($S$11:S28))</f>
        <v>15</v>
      </c>
      <c r="C28" s="373" t="s">
        <v>156</v>
      </c>
      <c r="D28" s="374"/>
      <c r="E28" s="361">
        <v>1</v>
      </c>
      <c r="F28" s="375">
        <v>17533</v>
      </c>
      <c r="G28" s="372">
        <v>2</v>
      </c>
      <c r="H28" s="377" t="s">
        <v>157</v>
      </c>
      <c r="I28" s="363" t="s">
        <v>20</v>
      </c>
      <c r="J28" s="363" t="s">
        <v>99</v>
      </c>
      <c r="K28" s="363" t="s">
        <v>100</v>
      </c>
      <c r="L28" s="363" t="s">
        <v>155</v>
      </c>
      <c r="M28" s="369"/>
      <c r="N28" s="369"/>
      <c r="O28" s="369" t="s">
        <v>102</v>
      </c>
      <c r="P28" s="369" t="s">
        <v>102</v>
      </c>
      <c r="Q28" s="369"/>
      <c r="R28" s="57"/>
      <c r="S28" s="354" t="str">
        <f t="shared" si="0"/>
        <v>Chủ hô</v>
      </c>
    </row>
    <row r="29" spans="1:19" s="97" customFormat="1" ht="30" customHeight="1" x14ac:dyDescent="0.25">
      <c r="A29" s="57">
        <v>19</v>
      </c>
      <c r="B29" s="96" t="str">
        <f>IF(S29="","",COUNTA($S$11:S29))</f>
        <v/>
      </c>
      <c r="C29" s="373"/>
      <c r="D29" s="373" t="s">
        <v>158</v>
      </c>
      <c r="E29" s="361">
        <v>3</v>
      </c>
      <c r="F29" s="375">
        <v>28126</v>
      </c>
      <c r="G29" s="372">
        <v>2</v>
      </c>
      <c r="H29" s="378">
        <v>86177011941</v>
      </c>
      <c r="I29" s="379" t="s">
        <v>20</v>
      </c>
      <c r="J29" s="379" t="s">
        <v>99</v>
      </c>
      <c r="K29" s="363" t="s">
        <v>100</v>
      </c>
      <c r="L29" s="379" t="s">
        <v>155</v>
      </c>
      <c r="M29" s="380"/>
      <c r="N29" s="380"/>
      <c r="O29" s="380"/>
      <c r="P29" s="380"/>
      <c r="Q29" s="380"/>
      <c r="R29" s="57"/>
      <c r="S29" s="354"/>
    </row>
    <row r="30" spans="1:19" s="97" customFormat="1" ht="30" customHeight="1" x14ac:dyDescent="0.25">
      <c r="A30" s="57">
        <v>20</v>
      </c>
      <c r="B30" s="96">
        <f>IF(S30="","",COUNTA($S$11:S30))</f>
        <v>16</v>
      </c>
      <c r="C30" s="381" t="s">
        <v>159</v>
      </c>
      <c r="D30" s="382"/>
      <c r="E30" s="383">
        <v>1</v>
      </c>
      <c r="F30" s="384" t="s">
        <v>160</v>
      </c>
      <c r="G30" s="384">
        <v>2</v>
      </c>
      <c r="H30" s="385" t="s">
        <v>161</v>
      </c>
      <c r="I30" s="379" t="s">
        <v>20</v>
      </c>
      <c r="J30" s="379" t="s">
        <v>99</v>
      </c>
      <c r="K30" s="363" t="s">
        <v>100</v>
      </c>
      <c r="L30" s="379" t="s">
        <v>155</v>
      </c>
      <c r="M30" s="380"/>
      <c r="N30" s="380"/>
      <c r="O30" s="380" t="s">
        <v>102</v>
      </c>
      <c r="P30" s="380" t="s">
        <v>102</v>
      </c>
      <c r="Q30" s="380"/>
      <c r="R30" s="57"/>
      <c r="S30" s="354" t="str">
        <f t="shared" si="0"/>
        <v>Chủ hô</v>
      </c>
    </row>
    <row r="31" spans="1:19" s="97" customFormat="1" ht="30" customHeight="1" x14ac:dyDescent="0.25">
      <c r="A31" s="57">
        <v>21</v>
      </c>
      <c r="B31" s="96" t="str">
        <f>IF(S31="","",COUNTA($S$11:S31))</f>
        <v/>
      </c>
      <c r="C31" s="381"/>
      <c r="D31" s="381" t="s">
        <v>162</v>
      </c>
      <c r="E31" s="383">
        <v>3</v>
      </c>
      <c r="F31" s="386">
        <v>32874</v>
      </c>
      <c r="G31" s="384">
        <v>1</v>
      </c>
      <c r="H31" s="385" t="s">
        <v>163</v>
      </c>
      <c r="I31" s="379" t="s">
        <v>20</v>
      </c>
      <c r="J31" s="379" t="s">
        <v>99</v>
      </c>
      <c r="K31" s="363" t="s">
        <v>100</v>
      </c>
      <c r="L31" s="379" t="s">
        <v>155</v>
      </c>
      <c r="M31" s="380"/>
      <c r="N31" s="380"/>
      <c r="O31" s="380"/>
      <c r="P31" s="380"/>
      <c r="Q31" s="380"/>
      <c r="R31" s="57"/>
      <c r="S31" s="354"/>
    </row>
    <row r="32" spans="1:19" s="97" customFormat="1" ht="30" customHeight="1" x14ac:dyDescent="0.25">
      <c r="A32" s="57">
        <v>22</v>
      </c>
      <c r="B32" s="96">
        <f>IF(S32="","",COUNTA($S$11:S32))</f>
        <v>17</v>
      </c>
      <c r="C32" s="381" t="s">
        <v>164</v>
      </c>
      <c r="D32" s="382"/>
      <c r="E32" s="383">
        <v>1</v>
      </c>
      <c r="F32" s="386">
        <v>18994</v>
      </c>
      <c r="G32" s="384">
        <v>2</v>
      </c>
      <c r="H32" s="385" t="s">
        <v>165</v>
      </c>
      <c r="I32" s="379" t="s">
        <v>20</v>
      </c>
      <c r="J32" s="379" t="s">
        <v>99</v>
      </c>
      <c r="K32" s="363" t="s">
        <v>100</v>
      </c>
      <c r="L32" s="379" t="s">
        <v>166</v>
      </c>
      <c r="M32" s="380"/>
      <c r="N32" s="380"/>
      <c r="O32" s="380" t="s">
        <v>102</v>
      </c>
      <c r="P32" s="380"/>
      <c r="Q32" s="380"/>
      <c r="R32" s="57"/>
      <c r="S32" s="354" t="str">
        <f t="shared" si="0"/>
        <v>Chủ hô</v>
      </c>
    </row>
    <row r="33" spans="1:19" s="97" customFormat="1" ht="30" customHeight="1" x14ac:dyDescent="0.25">
      <c r="A33" s="57">
        <v>23</v>
      </c>
      <c r="B33" s="96">
        <f>IF(S33="","",COUNTA($S$11:S33))</f>
        <v>18</v>
      </c>
      <c r="C33" s="381" t="s">
        <v>164</v>
      </c>
      <c r="D33" s="382"/>
      <c r="E33" s="383">
        <v>1</v>
      </c>
      <c r="F33" s="386">
        <v>18264</v>
      </c>
      <c r="G33" s="384">
        <v>2</v>
      </c>
      <c r="H33" s="385" t="s">
        <v>167</v>
      </c>
      <c r="I33" s="379" t="s">
        <v>20</v>
      </c>
      <c r="J33" s="379" t="s">
        <v>99</v>
      </c>
      <c r="K33" s="363" t="s">
        <v>100</v>
      </c>
      <c r="L33" s="379" t="s">
        <v>166</v>
      </c>
      <c r="M33" s="380"/>
      <c r="N33" s="380"/>
      <c r="O33" s="380" t="s">
        <v>102</v>
      </c>
      <c r="P33" s="380"/>
      <c r="Q33" s="380"/>
      <c r="R33" s="57"/>
      <c r="S33" s="354" t="str">
        <f t="shared" si="0"/>
        <v>Chủ hô</v>
      </c>
    </row>
    <row r="34" spans="1:19" s="97" customFormat="1" ht="30" customHeight="1" x14ac:dyDescent="0.25">
      <c r="A34" s="57">
        <v>24</v>
      </c>
      <c r="B34" s="96">
        <f>IF(S34="","",COUNTA($S$11:S34))</f>
        <v>19</v>
      </c>
      <c r="C34" s="381" t="s">
        <v>168</v>
      </c>
      <c r="D34" s="382"/>
      <c r="E34" s="383">
        <v>1</v>
      </c>
      <c r="F34" s="386">
        <v>18420</v>
      </c>
      <c r="G34" s="384">
        <v>2</v>
      </c>
      <c r="H34" s="385" t="s">
        <v>169</v>
      </c>
      <c r="I34" s="379" t="s">
        <v>20</v>
      </c>
      <c r="J34" s="379" t="s">
        <v>99</v>
      </c>
      <c r="K34" s="363" t="s">
        <v>100</v>
      </c>
      <c r="L34" s="379" t="s">
        <v>166</v>
      </c>
      <c r="M34" s="380"/>
      <c r="N34" s="380"/>
      <c r="O34" s="380" t="s">
        <v>102</v>
      </c>
      <c r="P34" s="380"/>
      <c r="Q34" s="380"/>
      <c r="R34" s="57"/>
      <c r="S34" s="354" t="str">
        <f t="shared" si="0"/>
        <v>Chủ hô</v>
      </c>
    </row>
    <row r="35" spans="1:19" s="97" customFormat="1" ht="30" customHeight="1" x14ac:dyDescent="0.25">
      <c r="A35" s="57">
        <v>25</v>
      </c>
      <c r="B35" s="96">
        <f>IF(S35="","",COUNTA($S$11:S35))</f>
        <v>20</v>
      </c>
      <c r="C35" s="381" t="s">
        <v>170</v>
      </c>
      <c r="D35" s="382"/>
      <c r="E35" s="383">
        <v>1</v>
      </c>
      <c r="F35" s="386">
        <v>12785</v>
      </c>
      <c r="G35" s="384">
        <v>2</v>
      </c>
      <c r="H35" s="385" t="s">
        <v>171</v>
      </c>
      <c r="I35" s="379" t="s">
        <v>20</v>
      </c>
      <c r="J35" s="379" t="s">
        <v>99</v>
      </c>
      <c r="K35" s="363" t="s">
        <v>100</v>
      </c>
      <c r="L35" s="379" t="s">
        <v>166</v>
      </c>
      <c r="M35" s="380"/>
      <c r="N35" s="380"/>
      <c r="O35" s="380" t="s">
        <v>102</v>
      </c>
      <c r="P35" s="380" t="s">
        <v>102</v>
      </c>
      <c r="Q35" s="380"/>
      <c r="R35" s="57"/>
      <c r="S35" s="354" t="str">
        <f t="shared" si="0"/>
        <v>Chủ hô</v>
      </c>
    </row>
    <row r="36" spans="1:19" s="97" customFormat="1" ht="30" customHeight="1" x14ac:dyDescent="0.25">
      <c r="A36" s="57">
        <v>26</v>
      </c>
      <c r="B36" s="96">
        <f>IF(S36="","",COUNTA($S$11:S36))</f>
        <v>21</v>
      </c>
      <c r="C36" s="381" t="s">
        <v>172</v>
      </c>
      <c r="D36" s="382"/>
      <c r="E36" s="383">
        <v>1</v>
      </c>
      <c r="F36" s="386">
        <v>17899</v>
      </c>
      <c r="G36" s="384">
        <v>2</v>
      </c>
      <c r="H36" s="387" t="s">
        <v>173</v>
      </c>
      <c r="I36" s="379" t="s">
        <v>20</v>
      </c>
      <c r="J36" s="379" t="s">
        <v>99</v>
      </c>
      <c r="K36" s="363" t="s">
        <v>100</v>
      </c>
      <c r="L36" s="379" t="s">
        <v>174</v>
      </c>
      <c r="M36" s="380"/>
      <c r="N36" s="380"/>
      <c r="O36" s="380" t="s">
        <v>102</v>
      </c>
      <c r="P36" s="380" t="s">
        <v>102</v>
      </c>
      <c r="Q36" s="380"/>
      <c r="R36" s="57"/>
      <c r="S36" s="354" t="str">
        <f t="shared" si="0"/>
        <v>Chủ hô</v>
      </c>
    </row>
    <row r="37" spans="1:19" s="97" customFormat="1" ht="30" customHeight="1" x14ac:dyDescent="0.25">
      <c r="A37" s="57">
        <v>27</v>
      </c>
      <c r="B37" s="96">
        <f>IF(S37="","",COUNTA($S$11:S37))</f>
        <v>22</v>
      </c>
      <c r="C37" s="381" t="s">
        <v>175</v>
      </c>
      <c r="D37" s="382"/>
      <c r="E37" s="383">
        <v>1</v>
      </c>
      <c r="F37" s="386">
        <v>18994</v>
      </c>
      <c r="G37" s="384">
        <v>2</v>
      </c>
      <c r="H37" s="385" t="s">
        <v>176</v>
      </c>
      <c r="I37" s="379" t="s">
        <v>20</v>
      </c>
      <c r="J37" s="379" t="s">
        <v>99</v>
      </c>
      <c r="K37" s="363" t="s">
        <v>100</v>
      </c>
      <c r="L37" s="379" t="s">
        <v>177</v>
      </c>
      <c r="M37" s="380"/>
      <c r="N37" s="380"/>
      <c r="O37" s="380" t="s">
        <v>102</v>
      </c>
      <c r="P37" s="380" t="s">
        <v>102</v>
      </c>
      <c r="Q37" s="380" t="s">
        <v>102</v>
      </c>
      <c r="R37" s="57"/>
      <c r="S37" s="354" t="str">
        <f t="shared" si="0"/>
        <v>Chủ hô</v>
      </c>
    </row>
    <row r="38" spans="1:19" s="101" customFormat="1" ht="30" customHeight="1" x14ac:dyDescent="0.25">
      <c r="A38" s="57">
        <v>28</v>
      </c>
      <c r="B38" s="99">
        <f>IF(S38="","",COUNTA($S$11:S38))</f>
        <v>23</v>
      </c>
      <c r="C38" s="381" t="s">
        <v>178</v>
      </c>
      <c r="D38" s="382"/>
      <c r="E38" s="383">
        <v>1</v>
      </c>
      <c r="F38" s="386">
        <v>22282</v>
      </c>
      <c r="G38" s="384">
        <v>2</v>
      </c>
      <c r="H38" s="388" t="s">
        <v>179</v>
      </c>
      <c r="I38" s="379" t="s">
        <v>20</v>
      </c>
      <c r="J38" s="379" t="s">
        <v>99</v>
      </c>
      <c r="K38" s="363" t="s">
        <v>100</v>
      </c>
      <c r="L38" s="379" t="s">
        <v>180</v>
      </c>
      <c r="M38" s="380"/>
      <c r="N38" s="380"/>
      <c r="O38" s="380" t="s">
        <v>102</v>
      </c>
      <c r="P38" s="380"/>
      <c r="Q38" s="380"/>
      <c r="R38" s="359"/>
      <c r="S38" s="354" t="str">
        <f t="shared" si="0"/>
        <v>Chủ hô</v>
      </c>
    </row>
    <row r="39" spans="1:19" s="101" customFormat="1" ht="30" customHeight="1" x14ac:dyDescent="0.25">
      <c r="A39" s="57">
        <v>29</v>
      </c>
      <c r="B39" s="99" t="str">
        <f>IF(S39="","",COUNTA($S$11:S39))</f>
        <v/>
      </c>
      <c r="C39" s="381"/>
      <c r="D39" s="381" t="s">
        <v>181</v>
      </c>
      <c r="E39" s="383">
        <v>2</v>
      </c>
      <c r="F39" s="386">
        <v>15984</v>
      </c>
      <c r="G39" s="384">
        <v>1</v>
      </c>
      <c r="H39" s="385" t="s">
        <v>182</v>
      </c>
      <c r="I39" s="379" t="s">
        <v>20</v>
      </c>
      <c r="J39" s="379" t="s">
        <v>99</v>
      </c>
      <c r="K39" s="363" t="s">
        <v>100</v>
      </c>
      <c r="L39" s="379" t="s">
        <v>180</v>
      </c>
      <c r="M39" s="380"/>
      <c r="N39" s="380"/>
      <c r="O39" s="380"/>
      <c r="P39" s="380"/>
      <c r="Q39" s="380"/>
      <c r="R39" s="359"/>
      <c r="S39" s="354"/>
    </row>
    <row r="40" spans="1:19" s="101" customFormat="1" ht="30" customHeight="1" x14ac:dyDescent="0.25">
      <c r="A40" s="57">
        <v>30</v>
      </c>
      <c r="B40" s="99" t="str">
        <f>IF(S40="","",COUNTA($S$11:S40))</f>
        <v/>
      </c>
      <c r="C40" s="381"/>
      <c r="D40" s="381" t="s">
        <v>183</v>
      </c>
      <c r="E40" s="383">
        <v>3</v>
      </c>
      <c r="F40" s="384" t="s">
        <v>184</v>
      </c>
      <c r="G40" s="384">
        <v>2</v>
      </c>
      <c r="H40" s="385" t="s">
        <v>185</v>
      </c>
      <c r="I40" s="379" t="s">
        <v>20</v>
      </c>
      <c r="J40" s="379" t="s">
        <v>99</v>
      </c>
      <c r="K40" s="363" t="s">
        <v>100</v>
      </c>
      <c r="L40" s="379" t="s">
        <v>180</v>
      </c>
      <c r="M40" s="380"/>
      <c r="N40" s="380"/>
      <c r="O40" s="380"/>
      <c r="P40" s="380"/>
      <c r="Q40" s="380"/>
      <c r="R40" s="359"/>
      <c r="S40" s="354"/>
    </row>
    <row r="41" spans="1:19" s="101" customFormat="1" ht="30" customHeight="1" x14ac:dyDescent="0.25">
      <c r="A41" s="57">
        <v>31</v>
      </c>
      <c r="B41" s="99" t="str">
        <f>IF(S41="","",COUNTA($S$11:S41))</f>
        <v/>
      </c>
      <c r="C41" s="381"/>
      <c r="D41" s="381" t="s">
        <v>186</v>
      </c>
      <c r="E41" s="383">
        <v>5</v>
      </c>
      <c r="F41" s="384" t="s">
        <v>187</v>
      </c>
      <c r="G41" s="384">
        <v>1</v>
      </c>
      <c r="H41" s="389" t="s">
        <v>188</v>
      </c>
      <c r="I41" s="379" t="s">
        <v>20</v>
      </c>
      <c r="J41" s="379" t="s">
        <v>99</v>
      </c>
      <c r="K41" s="363" t="s">
        <v>100</v>
      </c>
      <c r="L41" s="379" t="s">
        <v>180</v>
      </c>
      <c r="M41" s="380"/>
      <c r="N41" s="380"/>
      <c r="O41" s="380"/>
      <c r="P41" s="380"/>
      <c r="Q41" s="380"/>
      <c r="R41" s="359"/>
      <c r="S41" s="354"/>
    </row>
    <row r="42" spans="1:19" s="101" customFormat="1" ht="30" customHeight="1" x14ac:dyDescent="0.25">
      <c r="A42" s="57">
        <v>32</v>
      </c>
      <c r="B42" s="99" t="str">
        <f>IF(S42="","",COUNTA($S$11:S42))</f>
        <v/>
      </c>
      <c r="C42" s="381"/>
      <c r="D42" s="381" t="s">
        <v>189</v>
      </c>
      <c r="E42" s="383">
        <v>5</v>
      </c>
      <c r="F42" s="386">
        <v>44901</v>
      </c>
      <c r="G42" s="384">
        <v>1</v>
      </c>
      <c r="H42" s="384" t="s">
        <v>190</v>
      </c>
      <c r="I42" s="379" t="s">
        <v>20</v>
      </c>
      <c r="J42" s="379" t="s">
        <v>99</v>
      </c>
      <c r="K42" s="363" t="s">
        <v>100</v>
      </c>
      <c r="L42" s="379" t="s">
        <v>180</v>
      </c>
      <c r="M42" s="380"/>
      <c r="N42" s="380"/>
      <c r="O42" s="380"/>
      <c r="P42" s="380"/>
      <c r="Q42" s="380"/>
      <c r="R42" s="359"/>
      <c r="S42" s="354"/>
    </row>
    <row r="43" spans="1:19" s="97" customFormat="1" ht="30" customHeight="1" x14ac:dyDescent="0.25">
      <c r="A43" s="57">
        <v>33</v>
      </c>
      <c r="B43" s="99">
        <f>IF(S43="","",COUNTA($S$11:S43))</f>
        <v>24</v>
      </c>
      <c r="C43" s="381" t="s">
        <v>191</v>
      </c>
      <c r="D43" s="382"/>
      <c r="E43" s="383">
        <v>1</v>
      </c>
      <c r="F43" s="386">
        <v>25569</v>
      </c>
      <c r="G43" s="384">
        <v>2</v>
      </c>
      <c r="H43" s="390" t="s">
        <v>192</v>
      </c>
      <c r="I43" s="379" t="s">
        <v>20</v>
      </c>
      <c r="J43" s="379" t="s">
        <v>99</v>
      </c>
      <c r="K43" s="363" t="s">
        <v>100</v>
      </c>
      <c r="L43" s="379" t="s">
        <v>180</v>
      </c>
      <c r="M43" s="380"/>
      <c r="N43" s="380"/>
      <c r="O43" s="380" t="s">
        <v>102</v>
      </c>
      <c r="P43" s="380"/>
      <c r="Q43" s="380"/>
      <c r="R43" s="359"/>
      <c r="S43" s="354" t="str">
        <f t="shared" si="0"/>
        <v>Chủ hô</v>
      </c>
    </row>
    <row r="44" spans="1:19" s="97" customFormat="1" ht="30" customHeight="1" x14ac:dyDescent="0.25">
      <c r="A44" s="57">
        <v>34</v>
      </c>
      <c r="B44" s="96" t="str">
        <f>IF(S44="","",COUNTA($S$11:S44))</f>
        <v/>
      </c>
      <c r="C44" s="381"/>
      <c r="D44" s="381" t="s">
        <v>193</v>
      </c>
      <c r="E44" s="383">
        <v>2</v>
      </c>
      <c r="F44" s="384" t="s">
        <v>194</v>
      </c>
      <c r="G44" s="384">
        <v>1</v>
      </c>
      <c r="H44" s="385" t="s">
        <v>195</v>
      </c>
      <c r="I44" s="379" t="s">
        <v>20</v>
      </c>
      <c r="J44" s="379" t="s">
        <v>99</v>
      </c>
      <c r="K44" s="363" t="s">
        <v>100</v>
      </c>
      <c r="L44" s="379" t="s">
        <v>180</v>
      </c>
      <c r="M44" s="380"/>
      <c r="N44" s="380"/>
      <c r="O44" s="380"/>
      <c r="P44" s="380"/>
      <c r="Q44" s="380"/>
      <c r="R44" s="57"/>
      <c r="S44" s="354"/>
    </row>
    <row r="45" spans="1:19" s="97" customFormat="1" ht="30" customHeight="1" x14ac:dyDescent="0.25">
      <c r="A45" s="57">
        <v>35</v>
      </c>
      <c r="B45" s="96" t="str">
        <f>IF(S45="","",COUNTA($S$11:S45))</f>
        <v/>
      </c>
      <c r="C45" s="381"/>
      <c r="D45" s="381" t="s">
        <v>196</v>
      </c>
      <c r="E45" s="383">
        <v>3</v>
      </c>
      <c r="F45" s="384" t="s">
        <v>197</v>
      </c>
      <c r="G45" s="384">
        <v>1</v>
      </c>
      <c r="H45" s="391" t="s">
        <v>198</v>
      </c>
      <c r="I45" s="379" t="s">
        <v>20</v>
      </c>
      <c r="J45" s="379" t="s">
        <v>99</v>
      </c>
      <c r="K45" s="363" t="s">
        <v>100</v>
      </c>
      <c r="L45" s="379" t="s">
        <v>180</v>
      </c>
      <c r="M45" s="380"/>
      <c r="N45" s="380"/>
      <c r="O45" s="380"/>
      <c r="P45" s="380"/>
      <c r="Q45" s="380"/>
      <c r="R45" s="57"/>
      <c r="S45" s="354"/>
    </row>
    <row r="46" spans="1:19" s="97" customFormat="1" ht="30" customHeight="1" x14ac:dyDescent="0.25">
      <c r="A46" s="57">
        <v>36</v>
      </c>
      <c r="B46" s="96">
        <f>IF(S46="","",COUNTA($S$11:S46))</f>
        <v>25</v>
      </c>
      <c r="C46" s="381" t="s">
        <v>199</v>
      </c>
      <c r="D46" s="382"/>
      <c r="E46" s="383">
        <v>1</v>
      </c>
      <c r="F46" s="386">
        <v>21916</v>
      </c>
      <c r="G46" s="384">
        <v>1</v>
      </c>
      <c r="H46" s="392" t="s">
        <v>200</v>
      </c>
      <c r="I46" s="379" t="s">
        <v>20</v>
      </c>
      <c r="J46" s="379" t="s">
        <v>99</v>
      </c>
      <c r="K46" s="363" t="s">
        <v>100</v>
      </c>
      <c r="L46" s="379" t="s">
        <v>180</v>
      </c>
      <c r="M46" s="380"/>
      <c r="N46" s="380"/>
      <c r="O46" s="380" t="s">
        <v>102</v>
      </c>
      <c r="P46" s="380"/>
      <c r="Q46" s="380"/>
      <c r="R46" s="57"/>
      <c r="S46" s="354" t="str">
        <f t="shared" si="0"/>
        <v>Chủ hô</v>
      </c>
    </row>
    <row r="47" spans="1:19" s="97" customFormat="1" ht="30" customHeight="1" x14ac:dyDescent="0.25">
      <c r="A47" s="57">
        <v>37</v>
      </c>
      <c r="B47" s="96" t="str">
        <f>IF(S47="","",COUNTA($S$11:S47))</f>
        <v/>
      </c>
      <c r="C47" s="381"/>
      <c r="D47" s="381" t="s">
        <v>201</v>
      </c>
      <c r="E47" s="383">
        <v>2</v>
      </c>
      <c r="F47" s="384" t="s">
        <v>202</v>
      </c>
      <c r="G47" s="384">
        <v>2</v>
      </c>
      <c r="H47" s="390" t="s">
        <v>203</v>
      </c>
      <c r="I47" s="379" t="s">
        <v>20</v>
      </c>
      <c r="J47" s="379" t="s">
        <v>99</v>
      </c>
      <c r="K47" s="363" t="s">
        <v>100</v>
      </c>
      <c r="L47" s="379" t="s">
        <v>180</v>
      </c>
      <c r="M47" s="380"/>
      <c r="N47" s="380"/>
      <c r="O47" s="380"/>
      <c r="P47" s="380"/>
      <c r="Q47" s="380"/>
      <c r="R47" s="57"/>
      <c r="S47" s="354"/>
    </row>
    <row r="48" spans="1:19" s="97" customFormat="1" ht="30" customHeight="1" x14ac:dyDescent="0.25">
      <c r="A48" s="57">
        <v>38</v>
      </c>
      <c r="B48" s="96">
        <f>IF(S48="","",COUNTA($S$11:S48))</f>
        <v>26</v>
      </c>
      <c r="C48" s="381" t="s">
        <v>204</v>
      </c>
      <c r="D48" s="382"/>
      <c r="E48" s="383">
        <v>1</v>
      </c>
      <c r="F48" s="386">
        <v>12785</v>
      </c>
      <c r="G48" s="384">
        <v>2</v>
      </c>
      <c r="H48" s="393" t="s">
        <v>205</v>
      </c>
      <c r="I48" s="379" t="s">
        <v>20</v>
      </c>
      <c r="J48" s="379" t="s">
        <v>99</v>
      </c>
      <c r="K48" s="363" t="s">
        <v>100</v>
      </c>
      <c r="L48" s="379" t="s">
        <v>206</v>
      </c>
      <c r="M48" s="380"/>
      <c r="N48" s="380"/>
      <c r="O48" s="380" t="s">
        <v>102</v>
      </c>
      <c r="P48" s="380" t="s">
        <v>102</v>
      </c>
      <c r="Q48" s="380"/>
      <c r="R48" s="57"/>
      <c r="S48" s="354" t="str">
        <f t="shared" si="0"/>
        <v>Chủ hô</v>
      </c>
    </row>
    <row r="49" spans="1:19" s="97" customFormat="1" ht="30" customHeight="1" x14ac:dyDescent="0.25">
      <c r="A49" s="57">
        <v>39</v>
      </c>
      <c r="B49" s="96">
        <f>IF(S49="","",COUNTA($S$11:S49))</f>
        <v>27</v>
      </c>
      <c r="C49" s="381" t="s">
        <v>207</v>
      </c>
      <c r="D49" s="382"/>
      <c r="E49" s="383">
        <v>1</v>
      </c>
      <c r="F49" s="386">
        <v>24838</v>
      </c>
      <c r="G49" s="384">
        <v>1</v>
      </c>
      <c r="H49" s="393" t="s">
        <v>208</v>
      </c>
      <c r="I49" s="379" t="s">
        <v>20</v>
      </c>
      <c r="J49" s="379" t="s">
        <v>99</v>
      </c>
      <c r="K49" s="363" t="s">
        <v>100</v>
      </c>
      <c r="L49" s="379" t="s">
        <v>206</v>
      </c>
      <c r="M49" s="380"/>
      <c r="N49" s="380"/>
      <c r="O49" s="380"/>
      <c r="P49" s="380"/>
      <c r="Q49" s="380"/>
      <c r="R49" s="57"/>
      <c r="S49" s="354" t="str">
        <f t="shared" si="0"/>
        <v>Chủ hô</v>
      </c>
    </row>
    <row r="50" spans="1:19" s="97" customFormat="1" ht="30" customHeight="1" x14ac:dyDescent="0.25">
      <c r="A50" s="57">
        <v>40</v>
      </c>
      <c r="B50" s="96" t="str">
        <f>IF(S50="","",COUNTA($S$11:S50))</f>
        <v/>
      </c>
      <c r="C50" s="381"/>
      <c r="D50" s="381" t="s">
        <v>209</v>
      </c>
      <c r="E50" s="383">
        <v>2</v>
      </c>
      <c r="F50" s="386">
        <v>22191</v>
      </c>
      <c r="G50" s="384">
        <v>2</v>
      </c>
      <c r="H50" s="393" t="s">
        <v>210</v>
      </c>
      <c r="I50" s="379" t="s">
        <v>20</v>
      </c>
      <c r="J50" s="379" t="s">
        <v>99</v>
      </c>
      <c r="K50" s="363" t="s">
        <v>100</v>
      </c>
      <c r="L50" s="379" t="s">
        <v>206</v>
      </c>
      <c r="M50" s="380"/>
      <c r="N50" s="380"/>
      <c r="O50" s="380"/>
      <c r="P50" s="380"/>
      <c r="Q50" s="380"/>
      <c r="R50" s="57"/>
      <c r="S50" s="354"/>
    </row>
    <row r="51" spans="1:19" s="97" customFormat="1" ht="30" customHeight="1" x14ac:dyDescent="0.25">
      <c r="A51" s="57">
        <v>41</v>
      </c>
      <c r="B51" s="96" t="str">
        <f>IF(S51="","",COUNTA($S$11:S51))</f>
        <v/>
      </c>
      <c r="C51" s="381"/>
      <c r="D51" s="381" t="s">
        <v>211</v>
      </c>
      <c r="E51" s="383">
        <v>3</v>
      </c>
      <c r="F51" s="384" t="s">
        <v>212</v>
      </c>
      <c r="G51" s="384">
        <v>2</v>
      </c>
      <c r="H51" s="393" t="s">
        <v>213</v>
      </c>
      <c r="I51" s="379" t="s">
        <v>20</v>
      </c>
      <c r="J51" s="379" t="s">
        <v>99</v>
      </c>
      <c r="K51" s="363" t="s">
        <v>100</v>
      </c>
      <c r="L51" s="379" t="s">
        <v>206</v>
      </c>
      <c r="M51" s="380"/>
      <c r="N51" s="380"/>
      <c r="O51" s="380"/>
      <c r="P51" s="380"/>
      <c r="Q51" s="380"/>
      <c r="R51" s="57"/>
      <c r="S51" s="354"/>
    </row>
    <row r="52" spans="1:19" s="97" customFormat="1" ht="30" customHeight="1" x14ac:dyDescent="0.25">
      <c r="A52" s="57">
        <v>42</v>
      </c>
      <c r="B52" s="96">
        <f>IF(S52="","",COUNTA($S$11:S52))</f>
        <v>28</v>
      </c>
      <c r="C52" s="381" t="s">
        <v>214</v>
      </c>
      <c r="D52" s="382"/>
      <c r="E52" s="383">
        <v>1</v>
      </c>
      <c r="F52" s="386">
        <v>13516</v>
      </c>
      <c r="G52" s="384">
        <v>2</v>
      </c>
      <c r="H52" s="393" t="s">
        <v>215</v>
      </c>
      <c r="I52" s="379" t="s">
        <v>20</v>
      </c>
      <c r="J52" s="379" t="s">
        <v>99</v>
      </c>
      <c r="K52" s="363" t="s">
        <v>100</v>
      </c>
      <c r="L52" s="379" t="s">
        <v>206</v>
      </c>
      <c r="M52" s="380"/>
      <c r="N52" s="380"/>
      <c r="O52" s="380" t="s">
        <v>102</v>
      </c>
      <c r="P52" s="380" t="s">
        <v>102</v>
      </c>
      <c r="Q52" s="380"/>
      <c r="R52" s="57"/>
      <c r="S52" s="354" t="str">
        <f t="shared" si="0"/>
        <v>Chủ hô</v>
      </c>
    </row>
    <row r="53" spans="1:19" s="97" customFormat="1" ht="30" customHeight="1" x14ac:dyDescent="0.25">
      <c r="A53" s="57">
        <v>43</v>
      </c>
      <c r="B53" s="96">
        <f>IF(S53="","",COUNTA($S$11:S53))</f>
        <v>29</v>
      </c>
      <c r="C53" s="381" t="s">
        <v>216</v>
      </c>
      <c r="D53" s="382"/>
      <c r="E53" s="383">
        <v>1</v>
      </c>
      <c r="F53" s="386">
        <v>16803</v>
      </c>
      <c r="G53" s="384">
        <v>2</v>
      </c>
      <c r="H53" s="393" t="s">
        <v>217</v>
      </c>
      <c r="I53" s="379" t="s">
        <v>20</v>
      </c>
      <c r="J53" s="379" t="s">
        <v>99</v>
      </c>
      <c r="K53" s="363" t="s">
        <v>100</v>
      </c>
      <c r="L53" s="379" t="s">
        <v>206</v>
      </c>
      <c r="M53" s="380"/>
      <c r="N53" s="380"/>
      <c r="O53" s="380" t="s">
        <v>102</v>
      </c>
      <c r="P53" s="380" t="s">
        <v>102</v>
      </c>
      <c r="Q53" s="380"/>
      <c r="R53" s="57"/>
      <c r="S53" s="354" t="str">
        <f t="shared" si="0"/>
        <v>Chủ hô</v>
      </c>
    </row>
    <row r="54" spans="1:19" s="97" customFormat="1" ht="30" customHeight="1" x14ac:dyDescent="0.25">
      <c r="A54" s="57">
        <v>44</v>
      </c>
      <c r="B54" s="96">
        <f>IF(S54="","",COUNTA($S$11:S54))</f>
        <v>30</v>
      </c>
      <c r="C54" s="381" t="s">
        <v>218</v>
      </c>
      <c r="D54" s="382"/>
      <c r="E54" s="383">
        <v>1</v>
      </c>
      <c r="F54" s="386">
        <v>26665</v>
      </c>
      <c r="G54" s="384">
        <v>1</v>
      </c>
      <c r="H54" s="393" t="s">
        <v>219</v>
      </c>
      <c r="I54" s="379" t="s">
        <v>20</v>
      </c>
      <c r="J54" s="379" t="s">
        <v>99</v>
      </c>
      <c r="K54" s="363" t="s">
        <v>100</v>
      </c>
      <c r="L54" s="379" t="s">
        <v>206</v>
      </c>
      <c r="M54" s="380"/>
      <c r="N54" s="380"/>
      <c r="O54" s="380"/>
      <c r="P54" s="380"/>
      <c r="Q54" s="380"/>
      <c r="R54" s="57"/>
      <c r="S54" s="354" t="str">
        <f t="shared" si="0"/>
        <v>Chủ hô</v>
      </c>
    </row>
    <row r="55" spans="1:19" s="97" customFormat="1" ht="30" customHeight="1" x14ac:dyDescent="0.25">
      <c r="A55" s="57">
        <v>45</v>
      </c>
      <c r="B55" s="96" t="str">
        <f>IF(S55="","",COUNTA($S$11:S55))</f>
        <v/>
      </c>
      <c r="C55" s="381"/>
      <c r="D55" s="381" t="s">
        <v>220</v>
      </c>
      <c r="E55" s="383">
        <v>2</v>
      </c>
      <c r="F55" s="386">
        <v>25204</v>
      </c>
      <c r="G55" s="384">
        <v>2</v>
      </c>
      <c r="H55" s="393" t="s">
        <v>221</v>
      </c>
      <c r="I55" s="379" t="s">
        <v>20</v>
      </c>
      <c r="J55" s="379" t="s">
        <v>99</v>
      </c>
      <c r="K55" s="363" t="s">
        <v>100</v>
      </c>
      <c r="L55" s="379" t="s">
        <v>206</v>
      </c>
      <c r="M55" s="380"/>
      <c r="N55" s="380"/>
      <c r="O55" s="380"/>
      <c r="P55" s="380"/>
      <c r="Q55" s="380"/>
      <c r="R55" s="57"/>
      <c r="S55" s="354"/>
    </row>
    <row r="56" spans="1:19" ht="30" customHeight="1" x14ac:dyDescent="0.25">
      <c r="A56" s="292" t="s">
        <v>222</v>
      </c>
      <c r="B56" s="293"/>
      <c r="C56" s="293"/>
      <c r="D56" s="293"/>
      <c r="E56" s="293"/>
      <c r="F56" s="293"/>
      <c r="G56" s="293"/>
      <c r="H56" s="293"/>
      <c r="I56" s="293"/>
      <c r="J56" s="293"/>
      <c r="K56" s="293"/>
      <c r="L56" s="293"/>
      <c r="M56" s="293"/>
      <c r="N56" s="294"/>
      <c r="O56" s="214">
        <f>COUNTIF(O11:O55,"x")</f>
        <v>26</v>
      </c>
      <c r="P56" s="214">
        <f>COUNTIF(P11:P55,"x")</f>
        <v>18</v>
      </c>
      <c r="Q56" s="215"/>
      <c r="R56" s="216"/>
    </row>
    <row r="57" spans="1:19" ht="13.5" customHeight="1" x14ac:dyDescent="0.25">
      <c r="A57" s="33"/>
      <c r="B57" s="33"/>
      <c r="C57" s="34"/>
      <c r="D57" s="34"/>
      <c r="E57" s="35"/>
      <c r="F57" s="43"/>
      <c r="G57" s="44"/>
      <c r="H57" s="43"/>
      <c r="I57" s="33"/>
      <c r="J57" s="34"/>
      <c r="K57" s="34"/>
      <c r="L57" s="34"/>
      <c r="M57" s="34"/>
      <c r="N57" s="34"/>
      <c r="O57" s="34"/>
      <c r="P57" s="34"/>
      <c r="Q57" s="34"/>
      <c r="R57" s="33"/>
    </row>
    <row r="58" spans="1:19" s="13" customFormat="1" ht="16.899999999999999" customHeight="1" x14ac:dyDescent="0.25">
      <c r="A58" s="22"/>
      <c r="B58" s="22" t="s">
        <v>1032</v>
      </c>
      <c r="E58" s="12"/>
      <c r="F58" s="45"/>
      <c r="G58" s="46"/>
      <c r="H58" s="47"/>
      <c r="I58" s="11"/>
      <c r="R58" s="14"/>
      <c r="S58" s="356"/>
    </row>
    <row r="59" spans="1:19" s="13" customFormat="1" ht="16.899999999999999" customHeight="1" x14ac:dyDescent="0.25">
      <c r="A59" s="22"/>
      <c r="B59" s="53" t="s">
        <v>87</v>
      </c>
      <c r="E59" s="12"/>
      <c r="F59" s="45"/>
      <c r="G59" s="46"/>
      <c r="H59" s="47"/>
      <c r="I59" s="52"/>
      <c r="R59" s="14"/>
      <c r="S59" s="356"/>
    </row>
    <row r="60" spans="1:19" s="13" customFormat="1" ht="15.75" x14ac:dyDescent="0.25">
      <c r="A60" s="21"/>
      <c r="B60" s="21"/>
      <c r="E60" s="12"/>
      <c r="F60" s="45"/>
      <c r="G60" s="46"/>
      <c r="H60" s="47"/>
      <c r="I60" s="11"/>
      <c r="R60" s="14"/>
      <c r="S60" s="356"/>
    </row>
    <row r="61" spans="1:19" s="7" customFormat="1" ht="16.899999999999999" customHeight="1" x14ac:dyDescent="0.25">
      <c r="B61" s="291" t="s">
        <v>46</v>
      </c>
      <c r="C61" s="291"/>
      <c r="D61" s="28"/>
      <c r="E61" s="12"/>
      <c r="F61" s="48"/>
      <c r="G61" s="48"/>
      <c r="H61" s="47"/>
      <c r="I61" s="11"/>
      <c r="J61" s="20"/>
      <c r="K61" s="295" t="s">
        <v>890</v>
      </c>
      <c r="L61" s="295"/>
      <c r="M61" s="295"/>
      <c r="N61" s="20"/>
      <c r="O61" s="20"/>
      <c r="P61" s="20"/>
      <c r="Q61" s="20"/>
      <c r="R61" s="8"/>
      <c r="S61" s="357"/>
    </row>
    <row r="62" spans="1:19" s="7" customFormat="1" ht="16.899999999999999" customHeight="1" x14ac:dyDescent="0.25">
      <c r="B62" s="56"/>
      <c r="C62" s="56"/>
      <c r="D62" s="56"/>
      <c r="E62" s="12"/>
      <c r="F62" s="48"/>
      <c r="G62" s="48"/>
      <c r="H62" s="47"/>
      <c r="I62" s="55"/>
      <c r="J62" s="20"/>
      <c r="K62" s="54"/>
      <c r="L62" s="54"/>
      <c r="M62" s="54"/>
      <c r="N62" s="20"/>
      <c r="O62" s="20"/>
      <c r="P62" s="20"/>
      <c r="Q62" s="20"/>
      <c r="R62" s="8"/>
      <c r="S62" s="357"/>
    </row>
    <row r="63" spans="1:19" s="7" customFormat="1" ht="16.899999999999999" customHeight="1" x14ac:dyDescent="0.25">
      <c r="B63" s="269"/>
      <c r="C63" s="269"/>
      <c r="D63" s="269"/>
      <c r="E63" s="12"/>
      <c r="F63" s="48"/>
      <c r="G63" s="48"/>
      <c r="H63" s="47"/>
      <c r="I63" s="75"/>
      <c r="J63" s="20"/>
      <c r="K63" s="270"/>
      <c r="L63" s="270"/>
      <c r="M63" s="270"/>
      <c r="N63" s="20"/>
      <c r="O63" s="20"/>
      <c r="P63" s="20"/>
      <c r="Q63" s="20"/>
      <c r="R63" s="8"/>
      <c r="S63" s="357"/>
    </row>
    <row r="64" spans="1:19" s="7" customFormat="1" ht="16.899999999999999" customHeight="1" x14ac:dyDescent="0.25">
      <c r="B64" s="269"/>
      <c r="C64" s="269"/>
      <c r="D64" s="269"/>
      <c r="E64" s="12"/>
      <c r="F64" s="48"/>
      <c r="G64" s="48"/>
      <c r="H64" s="47"/>
      <c r="I64" s="75"/>
      <c r="J64" s="20"/>
      <c r="K64" s="270"/>
      <c r="L64" s="270"/>
      <c r="M64" s="270"/>
      <c r="N64" s="20"/>
      <c r="O64" s="20"/>
      <c r="P64" s="20"/>
      <c r="Q64" s="20"/>
      <c r="R64" s="8"/>
      <c r="S64" s="357"/>
    </row>
    <row r="65" spans="1:19" s="7" customFormat="1" ht="16.899999999999999" customHeight="1" x14ac:dyDescent="0.25">
      <c r="B65" s="269"/>
      <c r="C65" s="269"/>
      <c r="D65" s="269"/>
      <c r="E65" s="12"/>
      <c r="F65" s="48"/>
      <c r="G65" s="48"/>
      <c r="H65" s="47"/>
      <c r="I65" s="75"/>
      <c r="J65" s="20"/>
      <c r="K65" s="270"/>
      <c r="L65" s="270"/>
      <c r="M65" s="270"/>
      <c r="N65" s="20"/>
      <c r="O65" s="20"/>
      <c r="P65" s="20"/>
      <c r="Q65" s="20"/>
      <c r="R65" s="8"/>
      <c r="S65" s="357"/>
    </row>
    <row r="66" spans="1:19" s="7" customFormat="1" ht="16.899999999999999" customHeight="1" x14ac:dyDescent="0.25">
      <c r="B66" s="56"/>
      <c r="C66" s="56"/>
      <c r="D66" s="56"/>
      <c r="E66" s="12"/>
      <c r="F66" s="48"/>
      <c r="G66" s="48"/>
      <c r="H66" s="47"/>
      <c r="I66" s="55"/>
      <c r="J66" s="20"/>
      <c r="K66" s="54"/>
      <c r="L66" s="54"/>
      <c r="M66" s="54"/>
      <c r="N66" s="20"/>
      <c r="O66" s="20"/>
      <c r="P66" s="20"/>
      <c r="Q66" s="20"/>
      <c r="R66" s="8"/>
      <c r="S66" s="357"/>
    </row>
    <row r="67" spans="1:19" s="7" customFormat="1" ht="16.899999999999999" customHeight="1" x14ac:dyDescent="0.25">
      <c r="B67" s="56"/>
      <c r="C67" s="56"/>
      <c r="D67" s="56"/>
      <c r="E67" s="12"/>
      <c r="F67" s="48"/>
      <c r="G67" s="48"/>
      <c r="H67" s="47"/>
      <c r="I67" s="55"/>
      <c r="J67" s="20"/>
      <c r="K67" s="54"/>
      <c r="L67" s="54"/>
      <c r="M67" s="54"/>
      <c r="N67" s="20"/>
      <c r="O67" s="20"/>
      <c r="P67" s="20"/>
      <c r="Q67" s="20"/>
      <c r="R67" s="8"/>
      <c r="S67" s="357"/>
    </row>
    <row r="68" spans="1:19" s="7" customFormat="1" ht="18.75" customHeight="1" x14ac:dyDescent="0.25">
      <c r="A68" s="338"/>
      <c r="B68" s="339"/>
      <c r="C68" s="339"/>
      <c r="D68" s="339"/>
      <c r="E68" s="35"/>
      <c r="F68" s="340"/>
      <c r="G68" s="340"/>
      <c r="H68" s="43"/>
      <c r="I68" s="33"/>
      <c r="J68" s="341"/>
      <c r="K68" s="342"/>
      <c r="L68" s="342"/>
      <c r="M68" s="342"/>
      <c r="N68" s="341"/>
      <c r="O68" s="341"/>
      <c r="P68" s="341"/>
      <c r="Q68" s="341"/>
      <c r="R68" s="343"/>
      <c r="S68" s="357"/>
    </row>
    <row r="69" spans="1:19" s="7" customFormat="1" ht="16.5" x14ac:dyDescent="0.25">
      <c r="A69" s="338"/>
      <c r="B69" s="344"/>
      <c r="C69" s="344"/>
      <c r="D69" s="345"/>
      <c r="E69" s="35"/>
      <c r="F69" s="340"/>
      <c r="G69" s="340"/>
      <c r="H69" s="43"/>
      <c r="I69" s="33"/>
      <c r="J69" s="346"/>
      <c r="K69" s="346"/>
      <c r="L69" s="346"/>
      <c r="M69" s="346"/>
      <c r="N69" s="346"/>
      <c r="O69" s="346"/>
      <c r="P69" s="346"/>
      <c r="Q69" s="346"/>
      <c r="R69" s="343"/>
      <c r="S69" s="357"/>
    </row>
    <row r="70" spans="1:19" s="337" customFormat="1" ht="16.5" x14ac:dyDescent="0.25">
      <c r="A70" s="339"/>
      <c r="B70" s="339"/>
      <c r="C70" s="339" t="s">
        <v>1033</v>
      </c>
      <c r="D70" s="339"/>
      <c r="E70" s="347"/>
      <c r="F70" s="348"/>
      <c r="G70" s="349"/>
      <c r="H70" s="350"/>
      <c r="I70" s="351"/>
      <c r="J70" s="352"/>
      <c r="K70" s="352"/>
      <c r="L70" s="352" t="s">
        <v>1034</v>
      </c>
      <c r="M70" s="352"/>
      <c r="N70" s="353"/>
      <c r="O70" s="353"/>
      <c r="P70" s="353"/>
      <c r="Q70" s="353"/>
      <c r="R70" s="339"/>
      <c r="S70" s="358"/>
    </row>
    <row r="71" spans="1:19" s="337" customFormat="1" ht="16.5" x14ac:dyDescent="0.25">
      <c r="A71" s="339"/>
      <c r="B71" s="339"/>
      <c r="C71" s="339"/>
      <c r="D71" s="339"/>
      <c r="E71" s="347"/>
      <c r="F71" s="348"/>
      <c r="G71" s="349"/>
      <c r="H71" s="350"/>
      <c r="I71" s="351"/>
      <c r="J71" s="352"/>
      <c r="K71" s="352"/>
      <c r="L71" s="352"/>
      <c r="M71" s="352"/>
      <c r="N71" s="353"/>
      <c r="O71" s="353"/>
      <c r="P71" s="353"/>
      <c r="Q71" s="353"/>
      <c r="R71" s="339"/>
      <c r="S71" s="358"/>
    </row>
    <row r="72" spans="1:19" s="337" customFormat="1" ht="16.5" x14ac:dyDescent="0.25">
      <c r="A72" s="339"/>
      <c r="B72" s="339"/>
      <c r="C72" s="339"/>
      <c r="D72" s="339"/>
      <c r="E72" s="347"/>
      <c r="F72" s="348"/>
      <c r="G72" s="349"/>
      <c r="H72" s="350"/>
      <c r="I72" s="351"/>
      <c r="J72" s="352"/>
      <c r="K72" s="352"/>
      <c r="L72" s="352"/>
      <c r="M72" s="352"/>
      <c r="N72" s="353"/>
      <c r="O72" s="353"/>
      <c r="P72" s="353"/>
      <c r="Q72" s="353"/>
      <c r="R72" s="339"/>
      <c r="S72" s="358"/>
    </row>
    <row r="73" spans="1:19" s="337" customFormat="1" ht="16.5" x14ac:dyDescent="0.25">
      <c r="A73" s="339"/>
      <c r="B73" s="339"/>
      <c r="C73" s="339"/>
      <c r="D73" s="339"/>
      <c r="E73" s="347"/>
      <c r="F73" s="348"/>
      <c r="G73" s="349"/>
      <c r="H73" s="350"/>
      <c r="I73" s="351"/>
      <c r="J73" s="352"/>
      <c r="K73" s="352"/>
      <c r="L73" s="352"/>
      <c r="M73" s="352"/>
      <c r="N73" s="353"/>
      <c r="O73" s="353"/>
      <c r="P73" s="353"/>
      <c r="Q73" s="353"/>
      <c r="R73" s="339"/>
      <c r="S73" s="358"/>
    </row>
    <row r="74" spans="1:19" s="337" customFormat="1" ht="16.5" x14ac:dyDescent="0.25">
      <c r="A74" s="339"/>
      <c r="B74" s="339"/>
      <c r="C74" s="339"/>
      <c r="D74" s="339"/>
      <c r="E74" s="347"/>
      <c r="F74" s="348"/>
      <c r="G74" s="349"/>
      <c r="H74" s="350"/>
      <c r="I74" s="351"/>
      <c r="J74" s="352"/>
      <c r="K74" s="352"/>
      <c r="L74" s="352"/>
      <c r="M74" s="352"/>
      <c r="N74" s="353"/>
      <c r="O74" s="353"/>
      <c r="P74" s="353"/>
      <c r="Q74" s="353"/>
      <c r="R74" s="339"/>
      <c r="S74" s="358"/>
    </row>
    <row r="75" spans="1:19" s="337" customFormat="1" ht="16.5" x14ac:dyDescent="0.25">
      <c r="A75" s="339"/>
      <c r="B75" s="339"/>
      <c r="C75" s="339"/>
      <c r="D75" s="339"/>
      <c r="E75" s="347"/>
      <c r="F75" s="348"/>
      <c r="G75" s="349"/>
      <c r="H75" s="350"/>
      <c r="I75" s="351"/>
      <c r="J75" s="352"/>
      <c r="K75" s="352"/>
      <c r="L75" s="352"/>
      <c r="M75" s="352"/>
      <c r="N75" s="353"/>
      <c r="O75" s="353"/>
      <c r="P75" s="353"/>
      <c r="Q75" s="353"/>
      <c r="R75" s="339"/>
      <c r="S75" s="358"/>
    </row>
    <row r="76" spans="1:19" s="337" customFormat="1" ht="16.5" x14ac:dyDescent="0.25">
      <c r="A76" s="339"/>
      <c r="B76" s="339"/>
      <c r="C76" s="339"/>
      <c r="D76" s="339"/>
      <c r="E76" s="347"/>
      <c r="F76" s="348"/>
      <c r="G76" s="349"/>
      <c r="H76" s="350"/>
      <c r="I76" s="351"/>
      <c r="J76" s="352"/>
      <c r="K76" s="352"/>
      <c r="L76" s="352"/>
      <c r="M76" s="352"/>
      <c r="N76" s="353"/>
      <c r="O76" s="353"/>
      <c r="P76" s="353"/>
      <c r="Q76" s="353"/>
      <c r="R76" s="339"/>
      <c r="S76" s="358"/>
    </row>
    <row r="77" spans="1:19" s="337" customFormat="1" ht="16.5" x14ac:dyDescent="0.25">
      <c r="A77" s="339"/>
      <c r="B77" s="339"/>
      <c r="C77" s="339"/>
      <c r="D77" s="339"/>
      <c r="E77" s="347"/>
      <c r="F77" s="348"/>
      <c r="G77" s="349"/>
      <c r="H77" s="350"/>
      <c r="I77" s="351"/>
      <c r="J77" s="352"/>
      <c r="K77" s="352"/>
      <c r="L77" s="352"/>
      <c r="M77" s="352"/>
      <c r="N77" s="353"/>
      <c r="O77" s="353"/>
      <c r="P77" s="353"/>
      <c r="Q77" s="353"/>
      <c r="R77" s="339"/>
      <c r="S77" s="358"/>
    </row>
    <row r="78" spans="1:19" s="337" customFormat="1" ht="16.5" x14ac:dyDescent="0.25">
      <c r="A78" s="339"/>
      <c r="B78" s="339"/>
      <c r="C78" s="339"/>
      <c r="D78" s="339"/>
      <c r="E78" s="347"/>
      <c r="F78" s="348"/>
      <c r="G78" s="349"/>
      <c r="H78" s="350"/>
      <c r="I78" s="351"/>
      <c r="J78" s="352"/>
      <c r="K78" s="352"/>
      <c r="L78" s="352"/>
      <c r="M78" s="352"/>
      <c r="N78" s="353"/>
      <c r="O78" s="353"/>
      <c r="P78" s="353"/>
      <c r="Q78" s="353"/>
      <c r="R78" s="339"/>
      <c r="S78" s="358"/>
    </row>
    <row r="79" spans="1:19" s="337" customFormat="1" ht="16.5" x14ac:dyDescent="0.25">
      <c r="A79" s="339"/>
      <c r="B79" s="339"/>
      <c r="C79" s="339"/>
      <c r="D79" s="339"/>
      <c r="E79" s="347"/>
      <c r="F79" s="348"/>
      <c r="G79" s="349"/>
      <c r="H79" s="350"/>
      <c r="I79" s="351"/>
      <c r="J79" s="352"/>
      <c r="K79" s="352"/>
      <c r="L79" s="352"/>
      <c r="M79" s="352"/>
      <c r="N79" s="353"/>
      <c r="O79" s="353"/>
      <c r="P79" s="353"/>
      <c r="Q79" s="353"/>
      <c r="R79" s="339"/>
      <c r="S79" s="358"/>
    </row>
    <row r="80" spans="1:19" s="337" customFormat="1" ht="16.5" x14ac:dyDescent="0.25">
      <c r="A80" s="339"/>
      <c r="B80" s="339"/>
      <c r="C80" s="339"/>
      <c r="D80" s="339"/>
      <c r="E80" s="347"/>
      <c r="F80" s="348"/>
      <c r="G80" s="349"/>
      <c r="H80" s="350"/>
      <c r="I80" s="351"/>
      <c r="J80" s="352"/>
      <c r="K80" s="352"/>
      <c r="L80" s="352"/>
      <c r="M80" s="352"/>
      <c r="N80" s="353"/>
      <c r="O80" s="353"/>
      <c r="P80" s="353"/>
      <c r="Q80" s="353"/>
      <c r="R80" s="339"/>
      <c r="S80" s="358"/>
    </row>
    <row r="81" spans="1:19" s="337" customFormat="1" ht="16.5" x14ac:dyDescent="0.25">
      <c r="A81" s="339"/>
      <c r="B81" s="339"/>
      <c r="C81" s="339"/>
      <c r="D81" s="339"/>
      <c r="E81" s="347"/>
      <c r="F81" s="348"/>
      <c r="G81" s="349"/>
      <c r="H81" s="350"/>
      <c r="I81" s="351"/>
      <c r="J81" s="352"/>
      <c r="K81" s="352"/>
      <c r="L81" s="352"/>
      <c r="M81" s="352"/>
      <c r="N81" s="353"/>
      <c r="O81" s="353"/>
      <c r="P81" s="353"/>
      <c r="Q81" s="353"/>
      <c r="R81" s="339"/>
      <c r="S81" s="358"/>
    </row>
    <row r="82" spans="1:19" s="337" customFormat="1" ht="16.5" x14ac:dyDescent="0.25">
      <c r="A82" s="339"/>
      <c r="B82" s="339"/>
      <c r="C82" s="339"/>
      <c r="D82" s="339"/>
      <c r="E82" s="347"/>
      <c r="F82" s="348"/>
      <c r="G82" s="349"/>
      <c r="H82" s="350"/>
      <c r="I82" s="351"/>
      <c r="J82" s="352"/>
      <c r="K82" s="352"/>
      <c r="L82" s="352"/>
      <c r="M82" s="352"/>
      <c r="N82" s="353"/>
      <c r="O82" s="353"/>
      <c r="P82" s="353"/>
      <c r="Q82" s="353"/>
      <c r="R82" s="339"/>
      <c r="S82" s="358"/>
    </row>
    <row r="83" spans="1:19" s="337" customFormat="1" ht="16.5" x14ac:dyDescent="0.25">
      <c r="A83" s="339"/>
      <c r="B83" s="339"/>
      <c r="C83" s="339"/>
      <c r="D83" s="339"/>
      <c r="E83" s="347"/>
      <c r="F83" s="348"/>
      <c r="G83" s="349"/>
      <c r="H83" s="350"/>
      <c r="I83" s="351"/>
      <c r="J83" s="352"/>
      <c r="K83" s="352"/>
      <c r="L83" s="352"/>
      <c r="M83" s="352"/>
      <c r="N83" s="353"/>
      <c r="O83" s="353"/>
      <c r="P83" s="353"/>
      <c r="Q83" s="353"/>
      <c r="R83" s="339"/>
      <c r="S83" s="358"/>
    </row>
    <row r="84" spans="1:19" s="337" customFormat="1" ht="16.5" x14ac:dyDescent="0.25">
      <c r="A84" s="339"/>
      <c r="B84" s="339"/>
      <c r="C84" s="339"/>
      <c r="D84" s="339"/>
      <c r="E84" s="347"/>
      <c r="F84" s="348"/>
      <c r="G84" s="349"/>
      <c r="H84" s="350"/>
      <c r="I84" s="351"/>
      <c r="J84" s="352"/>
      <c r="K84" s="352"/>
      <c r="L84" s="352"/>
      <c r="M84" s="352"/>
      <c r="N84" s="353"/>
      <c r="O84" s="353"/>
      <c r="P84" s="353"/>
      <c r="Q84" s="353"/>
      <c r="R84" s="339"/>
      <c r="S84" s="358"/>
    </row>
    <row r="85" spans="1:19" s="337" customFormat="1" ht="16.5" x14ac:dyDescent="0.25">
      <c r="A85" s="339"/>
      <c r="B85" s="339"/>
      <c r="C85" s="339"/>
      <c r="D85" s="339"/>
      <c r="E85" s="347"/>
      <c r="F85" s="348"/>
      <c r="G85" s="349"/>
      <c r="H85" s="350"/>
      <c r="I85" s="351"/>
      <c r="J85" s="352"/>
      <c r="K85" s="352"/>
      <c r="L85" s="352"/>
      <c r="M85" s="352"/>
      <c r="N85" s="353"/>
      <c r="O85" s="353"/>
      <c r="P85" s="353"/>
      <c r="Q85" s="353"/>
      <c r="R85" s="339"/>
      <c r="S85" s="358"/>
    </row>
    <row r="86" spans="1:19" s="337" customFormat="1" ht="16.5" x14ac:dyDescent="0.25">
      <c r="A86" s="339"/>
      <c r="B86" s="339"/>
      <c r="C86" s="339"/>
      <c r="D86" s="339"/>
      <c r="E86" s="347"/>
      <c r="F86" s="348"/>
      <c r="G86" s="349"/>
      <c r="H86" s="350"/>
      <c r="I86" s="351"/>
      <c r="J86" s="352"/>
      <c r="K86" s="352"/>
      <c r="L86" s="352"/>
      <c r="M86" s="352"/>
      <c r="N86" s="353"/>
      <c r="O86" s="353"/>
      <c r="P86" s="353"/>
      <c r="Q86" s="353"/>
      <c r="R86" s="339"/>
      <c r="S86" s="358"/>
    </row>
    <row r="87" spans="1:19" s="337" customFormat="1" ht="16.5" x14ac:dyDescent="0.25">
      <c r="A87" s="339"/>
      <c r="B87" s="339"/>
      <c r="C87" s="339"/>
      <c r="D87" s="339"/>
      <c r="E87" s="347"/>
      <c r="F87" s="348"/>
      <c r="G87" s="349"/>
      <c r="H87" s="350"/>
      <c r="I87" s="351"/>
      <c r="J87" s="352"/>
      <c r="K87" s="352"/>
      <c r="L87" s="352"/>
      <c r="M87" s="352"/>
      <c r="N87" s="353"/>
      <c r="O87" s="353"/>
      <c r="P87" s="353"/>
      <c r="Q87" s="353"/>
      <c r="R87" s="339"/>
      <c r="S87" s="358"/>
    </row>
    <row r="88" spans="1:19" s="337" customFormat="1" ht="16.5" x14ac:dyDescent="0.25">
      <c r="A88" s="339"/>
      <c r="B88" s="339"/>
      <c r="C88" s="339"/>
      <c r="D88" s="339"/>
      <c r="E88" s="347"/>
      <c r="F88" s="348"/>
      <c r="G88" s="349"/>
      <c r="H88" s="350"/>
      <c r="I88" s="351"/>
      <c r="J88" s="352"/>
      <c r="K88" s="352"/>
      <c r="L88" s="352"/>
      <c r="M88" s="352"/>
      <c r="N88" s="353"/>
      <c r="O88" s="353"/>
      <c r="P88" s="353"/>
      <c r="Q88" s="353"/>
      <c r="R88" s="339"/>
      <c r="S88" s="358"/>
    </row>
    <row r="89" spans="1:19" s="337" customFormat="1" ht="16.5" x14ac:dyDescent="0.25">
      <c r="A89" s="339"/>
      <c r="B89" s="339"/>
      <c r="C89" s="339"/>
      <c r="D89" s="339"/>
      <c r="E89" s="347"/>
      <c r="F89" s="348"/>
      <c r="G89" s="349"/>
      <c r="H89" s="350"/>
      <c r="I89" s="351"/>
      <c r="J89" s="352"/>
      <c r="K89" s="352"/>
      <c r="L89" s="352"/>
      <c r="M89" s="352"/>
      <c r="N89" s="353"/>
      <c r="O89" s="353"/>
      <c r="P89" s="353"/>
      <c r="Q89" s="353"/>
      <c r="R89" s="339"/>
      <c r="S89" s="358"/>
    </row>
    <row r="90" spans="1:19" s="337" customFormat="1" ht="16.5" x14ac:dyDescent="0.25">
      <c r="A90" s="339"/>
      <c r="B90" s="339"/>
      <c r="C90" s="339"/>
      <c r="D90" s="339"/>
      <c r="E90" s="347"/>
      <c r="F90" s="348"/>
      <c r="G90" s="349"/>
      <c r="H90" s="350"/>
      <c r="I90" s="351"/>
      <c r="J90" s="352"/>
      <c r="K90" s="352"/>
      <c r="L90" s="352"/>
      <c r="M90" s="352"/>
      <c r="N90" s="353"/>
      <c r="O90" s="353"/>
      <c r="P90" s="353"/>
      <c r="Q90" s="353"/>
      <c r="R90" s="339"/>
      <c r="S90" s="358"/>
    </row>
    <row r="91" spans="1:19" s="337" customFormat="1" ht="16.5" x14ac:dyDescent="0.25">
      <c r="A91" s="339"/>
      <c r="B91" s="339"/>
      <c r="C91" s="339"/>
      <c r="D91" s="339"/>
      <c r="E91" s="347"/>
      <c r="F91" s="348"/>
      <c r="G91" s="349"/>
      <c r="H91" s="350"/>
      <c r="I91" s="351"/>
      <c r="J91" s="352"/>
      <c r="K91" s="352"/>
      <c r="L91" s="352"/>
      <c r="M91" s="352"/>
      <c r="N91" s="353"/>
      <c r="O91" s="353"/>
      <c r="P91" s="353"/>
      <c r="Q91" s="353"/>
      <c r="R91" s="339"/>
      <c r="S91" s="358"/>
    </row>
    <row r="92" spans="1:19" s="337" customFormat="1" ht="16.5" x14ac:dyDescent="0.25">
      <c r="A92" s="339"/>
      <c r="B92" s="339"/>
      <c r="C92" s="339"/>
      <c r="D92" s="339"/>
      <c r="E92" s="347"/>
      <c r="F92" s="348"/>
      <c r="G92" s="349"/>
      <c r="H92" s="350"/>
      <c r="I92" s="351"/>
      <c r="J92" s="352"/>
      <c r="K92" s="352"/>
      <c r="L92" s="352"/>
      <c r="M92" s="352"/>
      <c r="N92" s="353"/>
      <c r="O92" s="353"/>
      <c r="P92" s="353"/>
      <c r="Q92" s="353"/>
      <c r="R92" s="339"/>
      <c r="S92" s="358"/>
    </row>
    <row r="93" spans="1:19" s="337" customFormat="1" ht="16.5" x14ac:dyDescent="0.25">
      <c r="A93" s="339"/>
      <c r="B93" s="339"/>
      <c r="C93" s="339"/>
      <c r="D93" s="339"/>
      <c r="E93" s="347"/>
      <c r="F93" s="348"/>
      <c r="G93" s="349"/>
      <c r="H93" s="350"/>
      <c r="I93" s="351"/>
      <c r="J93" s="352"/>
      <c r="K93" s="352"/>
      <c r="L93" s="352"/>
      <c r="M93" s="352"/>
      <c r="N93" s="353"/>
      <c r="O93" s="353"/>
      <c r="P93" s="353"/>
      <c r="Q93" s="353"/>
      <c r="R93" s="339"/>
      <c r="S93" s="358"/>
    </row>
    <row r="94" spans="1:19" s="337" customFormat="1" ht="16.5" x14ac:dyDescent="0.25">
      <c r="A94" s="339"/>
      <c r="B94" s="339"/>
      <c r="C94" s="339"/>
      <c r="D94" s="339"/>
      <c r="E94" s="347"/>
      <c r="F94" s="348"/>
      <c r="G94" s="349"/>
      <c r="H94" s="350"/>
      <c r="I94" s="351"/>
      <c r="J94" s="352"/>
      <c r="K94" s="352"/>
      <c r="L94" s="352"/>
      <c r="M94" s="352"/>
      <c r="N94" s="353"/>
      <c r="O94" s="353"/>
      <c r="P94" s="353"/>
      <c r="Q94" s="353"/>
      <c r="R94" s="339"/>
      <c r="S94" s="358"/>
    </row>
    <row r="95" spans="1:19" s="337" customFormat="1" ht="16.5" x14ac:dyDescent="0.25">
      <c r="A95" s="339"/>
      <c r="B95" s="339"/>
      <c r="C95" s="339"/>
      <c r="D95" s="339"/>
      <c r="E95" s="347"/>
      <c r="F95" s="348"/>
      <c r="G95" s="349"/>
      <c r="H95" s="350"/>
      <c r="I95" s="351"/>
      <c r="J95" s="352"/>
      <c r="K95" s="352"/>
      <c r="L95" s="352"/>
      <c r="M95" s="352"/>
      <c r="N95" s="353"/>
      <c r="O95" s="353"/>
      <c r="P95" s="353"/>
      <c r="Q95" s="353"/>
      <c r="R95" s="339"/>
      <c r="S95" s="358"/>
    </row>
    <row r="96" spans="1:19" ht="15.6" customHeight="1" x14ac:dyDescent="0.25">
      <c r="A96" s="38"/>
      <c r="B96" s="38"/>
      <c r="C96" s="39"/>
      <c r="D96" s="39"/>
      <c r="E96" s="74"/>
      <c r="F96" s="49"/>
      <c r="G96" s="49"/>
      <c r="H96" s="50"/>
      <c r="I96" s="40"/>
      <c r="J96" s="39"/>
      <c r="K96" s="39"/>
      <c r="L96" s="39"/>
      <c r="M96" s="39"/>
      <c r="N96" s="39"/>
      <c r="O96" s="39"/>
      <c r="P96" s="39"/>
      <c r="Q96" s="39"/>
      <c r="R96" s="40"/>
    </row>
    <row r="97" spans="1:19" ht="15.6" customHeight="1" x14ac:dyDescent="0.25">
      <c r="A97" s="38"/>
      <c r="B97" s="38" t="s">
        <v>77</v>
      </c>
      <c r="C97" s="39"/>
      <c r="D97" s="39"/>
      <c r="E97" s="74"/>
      <c r="F97" s="49"/>
      <c r="G97" s="49"/>
      <c r="H97" s="50"/>
      <c r="I97" s="40"/>
      <c r="J97" s="39"/>
      <c r="K97" s="39"/>
      <c r="L97" s="39"/>
      <c r="M97" s="39"/>
      <c r="N97" s="39"/>
      <c r="O97" s="39"/>
      <c r="P97" s="39"/>
      <c r="Q97" s="39"/>
      <c r="R97" s="40"/>
    </row>
    <row r="98" spans="1:19" ht="15.6" customHeight="1" x14ac:dyDescent="0.25">
      <c r="A98" s="38"/>
      <c r="B98" s="38" t="s">
        <v>78</v>
      </c>
      <c r="C98" s="39"/>
      <c r="D98" s="39"/>
      <c r="E98" s="74"/>
      <c r="F98" s="49"/>
      <c r="G98" s="49"/>
      <c r="H98" s="50"/>
      <c r="I98" s="40"/>
      <c r="J98" s="39"/>
      <c r="K98" s="39"/>
      <c r="L98" s="39"/>
      <c r="M98" s="39"/>
      <c r="N98" s="39"/>
      <c r="O98" s="39"/>
      <c r="P98" s="39"/>
      <c r="Q98" s="39"/>
      <c r="R98" s="40"/>
    </row>
    <row r="99" spans="1:19" ht="15.6" customHeight="1" x14ac:dyDescent="0.25">
      <c r="A99" s="38"/>
      <c r="B99" s="38" t="s">
        <v>90</v>
      </c>
      <c r="C99" s="39"/>
      <c r="D99" s="39"/>
      <c r="E99" s="74"/>
      <c r="F99" s="49"/>
      <c r="G99" s="49"/>
      <c r="H99" s="50"/>
      <c r="I99" s="40"/>
      <c r="J99" s="39"/>
      <c r="K99" s="39"/>
      <c r="L99" s="39"/>
      <c r="M99" s="39"/>
      <c r="N99" s="39"/>
      <c r="O99" s="39"/>
      <c r="P99" s="39"/>
      <c r="Q99" s="39"/>
      <c r="R99" s="40"/>
    </row>
    <row r="100" spans="1:19" ht="15.6" customHeight="1" x14ac:dyDescent="0.25">
      <c r="A100" s="38"/>
      <c r="B100" s="38" t="s">
        <v>80</v>
      </c>
      <c r="C100" s="39"/>
      <c r="D100" s="39"/>
      <c r="E100" s="74"/>
      <c r="F100" s="49"/>
      <c r="G100" s="49"/>
      <c r="H100" s="50"/>
      <c r="I100" s="40"/>
      <c r="J100" s="39"/>
      <c r="K100" s="39"/>
      <c r="L100" s="39"/>
      <c r="M100" s="39"/>
      <c r="N100" s="39"/>
      <c r="O100" s="39"/>
      <c r="P100" s="39"/>
      <c r="Q100" s="39"/>
      <c r="R100" s="40"/>
    </row>
    <row r="101" spans="1:19" ht="15.6" customHeight="1" x14ac:dyDescent="0.25">
      <c r="A101" s="38"/>
      <c r="B101" s="38" t="s">
        <v>83</v>
      </c>
      <c r="C101" s="39"/>
      <c r="D101" s="39"/>
      <c r="E101" s="74"/>
      <c r="F101" s="49"/>
      <c r="G101" s="49"/>
      <c r="H101" s="50"/>
      <c r="I101" s="40"/>
      <c r="J101" s="39"/>
      <c r="K101" s="39"/>
      <c r="L101" s="39"/>
      <c r="M101" s="39"/>
      <c r="N101" s="39"/>
      <c r="O101" s="39"/>
      <c r="P101" s="39"/>
      <c r="Q101" s="39"/>
      <c r="R101" s="40"/>
    </row>
    <row r="102" spans="1:19" ht="15.75" x14ac:dyDescent="0.25">
      <c r="A102" s="29"/>
      <c r="B102" s="29" t="s">
        <v>81</v>
      </c>
    </row>
    <row r="103" spans="1:19" ht="15.75" x14ac:dyDescent="0.25">
      <c r="A103" s="29"/>
      <c r="B103" s="29" t="s">
        <v>50</v>
      </c>
    </row>
    <row r="104" spans="1:19" ht="15.75" x14ac:dyDescent="0.25">
      <c r="A104" s="29"/>
      <c r="B104" s="29" t="s">
        <v>51</v>
      </c>
    </row>
    <row r="105" spans="1:19" ht="15.75" x14ac:dyDescent="0.25">
      <c r="A105" s="29"/>
      <c r="B105" s="29" t="s">
        <v>82</v>
      </c>
    </row>
    <row r="106" spans="1:19" ht="15.75" x14ac:dyDescent="0.25">
      <c r="A106" s="29"/>
      <c r="B106" s="29" t="s">
        <v>84</v>
      </c>
    </row>
    <row r="107" spans="1:19" ht="15.75" x14ac:dyDescent="0.25">
      <c r="A107" s="29"/>
      <c r="B107" s="29" t="s">
        <v>85</v>
      </c>
    </row>
    <row r="108" spans="1:19" ht="15.75" x14ac:dyDescent="0.25">
      <c r="A108" s="29"/>
      <c r="B108" s="29" t="s">
        <v>91</v>
      </c>
    </row>
    <row r="109" spans="1:19" ht="15.75" x14ac:dyDescent="0.25">
      <c r="A109" s="29"/>
      <c r="B109" s="29" t="s">
        <v>92</v>
      </c>
    </row>
    <row r="110" spans="1:19" s="13" customFormat="1" ht="15.75" x14ac:dyDescent="0.25">
      <c r="A110" s="29"/>
      <c r="B110" s="29" t="s">
        <v>93</v>
      </c>
      <c r="E110" s="15"/>
      <c r="F110" s="45"/>
      <c r="G110" s="46"/>
      <c r="H110" s="45"/>
      <c r="I110" s="14"/>
      <c r="R110" s="14"/>
      <c r="S110" s="356"/>
    </row>
  </sheetData>
  <autoFilter ref="A10:S56"/>
  <mergeCells count="23">
    <mergeCell ref="B69:C69"/>
    <mergeCell ref="B7:B9"/>
    <mergeCell ref="C7:C9"/>
    <mergeCell ref="G7:G9"/>
    <mergeCell ref="H7:H9"/>
    <mergeCell ref="D7:D9"/>
    <mergeCell ref="E7:E9"/>
    <mergeCell ref="F7:F9"/>
    <mergeCell ref="B61:C61"/>
    <mergeCell ref="A56:N56"/>
    <mergeCell ref="K61:M61"/>
    <mergeCell ref="A1:R1"/>
    <mergeCell ref="A2:D2"/>
    <mergeCell ref="A3:D3"/>
    <mergeCell ref="N7:Q8"/>
    <mergeCell ref="A7:A9"/>
    <mergeCell ref="I7:I9"/>
    <mergeCell ref="R7:R9"/>
    <mergeCell ref="J7:M8"/>
    <mergeCell ref="E2:R2"/>
    <mergeCell ref="E3:R3"/>
    <mergeCell ref="E5:R5"/>
    <mergeCell ref="A6:R6"/>
  </mergeCells>
  <conditionalFormatting sqref="I61:K68 N61:R68 I57:R60 A56 O56:R56 E19:E23 G19:G26 I19:J26 L19:Q26 A57:E1048576 G57:G1048576 I69:R1048576">
    <cfRule type="expression" dxfId="5" priority="6">
      <formula>$E19&lt;&gt;""</formula>
    </cfRule>
  </conditionalFormatting>
  <conditionalFormatting sqref="C24:E26">
    <cfRule type="expression" dxfId="4" priority="1">
      <formula>$E24&lt;&gt;""</formula>
    </cfRule>
  </conditionalFormatting>
  <dataValidations count="14">
    <dataValidation allowBlank="1" showInputMessage="1" showErrorMessage="1" errorTitle="Lỗi" error="Chọn lại dân tộc" sqref="I57:I1048576 I11:I26"/>
    <dataValidation type="list" allowBlank="1" showInputMessage="1" showErrorMessage="1" errorTitle="Lỗi nhập tỉnh" error="Nhập tỉnh là Vĩnh Long" sqref="J57:J1048576 J11:J26">
      <formula1>"Vĩnh Long"</formula1>
    </dataValidation>
    <dataValidation type="list" allowBlank="1" showInputMessage="1" showErrorMessage="1" errorTitle="Lỗi chọn giới tính" error="Chọn/Nhập là Nam hoặc Nữ" sqref="G57:G1048576">
      <formula1>"1,2"</formula1>
    </dataValidation>
    <dataValidation allowBlank="1" showInputMessage="1" showErrorMessage="1" errorTitle="Lối ngày" error="Bạn nhập ngày theo định dạng dd/mm/yyyy" sqref="F57:F1048576"/>
    <dataValidation type="list" allowBlank="1" showInputMessage="1" showErrorMessage="1" sqref="P19:Q24 N57:N1048576 N19:N26 P57:Q1048576">
      <formula1>"X"</formula1>
    </dataValidation>
    <dataValidation type="list" allowBlank="1" showInputMessage="1" showErrorMessage="1" errorTitle="Lỗi" error="Chọn lại" sqref="R57:R1048576">
      <formula1>"1-- Hộ nghèo cũ, 2--Cận nghèo thành Nghèo, 3--Tái nghèo, 4--Phát sinh mới"</formula1>
    </dataValidation>
    <dataValidation type="custom" allowBlank="1" showInputMessage="1" showErrorMessage="1" errorTitle="Lối ngày" error="Bạn nhập ngày theo định dạng dd/mm/yyyy" sqref="F12 F14 F23:F26">
      <formula1>LEN(F12)=10</formula1>
    </dataValidation>
    <dataValidation type="custom" allowBlank="1" showInputMessage="1" showErrorMessage="1" sqref="H37:H55 H27:H35">
      <formula1>COUNTIFS(#REF!,H27)&lt;=1</formula1>
    </dataValidation>
    <dataValidation allowBlank="1" showInputMessage="1" showErrorMessage="1" errorTitle="Lỗi" error="Chọn lại" sqref="R11:R55"/>
    <dataValidation type="list" allowBlank="1" showInputMessage="1" showErrorMessage="1" errorTitle="Lỗi chọn giới tính" error="Chọn/Nhập là Nam hoặc Nữ" sqref="G11:G26">
      <formula1>"Nam, Nữ"</formula1>
    </dataValidation>
    <dataValidation type="list" allowBlank="1" showInputMessage="1" showErrorMessage="1" errorTitle="Lỗi nhập giới tính" error="Chọn?nhập Nam hoặc Nữ" sqref="G27:G55">
      <formula1>"Nam, Nữ"</formula1>
    </dataValidation>
    <dataValidation type="custom" allowBlank="1" showInputMessage="1" showErrorMessage="1" errorTitle="Lỗi" error="Trùng số" sqref="H13">
      <formula1>COUNTIFS(F:F,H13)&lt;=1</formula1>
    </dataValidation>
    <dataValidation type="custom" allowBlank="1" showInputMessage="1" showErrorMessage="1" errorTitle="Lỗi" error="Trùng số" sqref="H11:H12 H21:H26 F19:F20 H15:H18">
      <formula1>COUNTIFS(F:F,F11)&lt;=1</formula1>
    </dataValidation>
    <dataValidation type="custom" allowBlank="1" showInputMessage="1" showErrorMessage="1" errorTitle="Số CCCD/CMND/Số ĐD trùng" error="Bạn vui lòng nhập số CCCD/CMND/Số ĐD khác, số này đã được nhập" sqref="H14 H19:H20">
      <formula1>COUNTIFS(H:H,H14)&lt;=1</formula1>
    </dataValidation>
  </dataValidations>
  <printOptions horizontalCentered="1"/>
  <pageMargins left="0.59" right="0.2" top="0.26" bottom="0.2" header="0.6" footer="0.3"/>
  <pageSetup paperSize="9" scale="50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Title="Lỗi" error="Chọn lại">
          <x14:formula1>
            <xm:f>DATA!$B$20:$B$23</xm:f>
          </x14:formula1>
          <xm:sqref>R4</xm:sqref>
        </x14:dataValidation>
        <x14:dataValidation type="list" allowBlank="1" showInputMessage="1" showErrorMessage="1" errorTitle="Lỗi" error="Chọn lại dân tộc">
          <x14:formula1>
            <xm:f>'C:\HỘ NGHÈO - CẬN NGHÈO\NĂM 2024\HO NGHEO CAN NGHEO HOAN CHINH 2024\[DS ho ngheo - can ngheo 2024.xlsx]DATA'!#REF!</xm:f>
          </x14:formula1>
          <xm:sqref>I27:I55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S338"/>
  <sheetViews>
    <sheetView topLeftCell="A79" zoomScale="70" zoomScaleNormal="70" workbookViewId="0">
      <selection activeCell="P191" sqref="P191"/>
    </sheetView>
  </sheetViews>
  <sheetFormatPr defaultColWidth="8.85546875" defaultRowHeight="15" x14ac:dyDescent="0.25"/>
  <cols>
    <col min="1" max="1" width="6.140625" style="64" customWidth="1"/>
    <col min="2" max="2" width="6.140625" style="10" customWidth="1"/>
    <col min="3" max="3" width="22.28515625" style="10" bestFit="1" customWidth="1"/>
    <col min="4" max="4" width="27.85546875" style="10" customWidth="1"/>
    <col min="5" max="5" width="8.5703125" style="11" customWidth="1"/>
    <col min="6" max="6" width="12.140625" style="12" customWidth="1"/>
    <col min="7" max="7" width="6.5703125" style="11" customWidth="1"/>
    <col min="8" max="8" width="16.7109375" style="59" customWidth="1"/>
    <col min="9" max="9" width="5.28515625" style="11" customWidth="1"/>
    <col min="10" max="10" width="14.140625" style="10" customWidth="1"/>
    <col min="11" max="11" width="21.85546875" style="10" customWidth="1"/>
    <col min="12" max="12" width="17" style="10" customWidth="1"/>
    <col min="13" max="13" width="18.85546875" style="10" customWidth="1"/>
    <col min="14" max="14" width="5.85546875" style="10" customWidth="1"/>
    <col min="15" max="16" width="6.7109375" style="10" customWidth="1"/>
    <col min="17" max="17" width="7.140625" style="10" customWidth="1"/>
    <col min="18" max="18" width="13" style="11" customWidth="1"/>
    <col min="19" max="19" width="9.42578125" style="264" bestFit="1" customWidth="1"/>
    <col min="20" max="16384" width="8.85546875" style="10"/>
  </cols>
  <sheetData>
    <row r="1" spans="1:19" ht="21" customHeight="1" x14ac:dyDescent="0.25">
      <c r="A1" s="271" t="s">
        <v>48</v>
      </c>
      <c r="B1" s="271"/>
      <c r="C1" s="271"/>
      <c r="D1" s="271"/>
      <c r="E1" s="271"/>
      <c r="F1" s="271"/>
      <c r="G1" s="271"/>
      <c r="H1" s="271"/>
      <c r="I1" s="271"/>
      <c r="J1" s="271"/>
      <c r="K1" s="271"/>
      <c r="L1" s="271"/>
      <c r="M1" s="271"/>
      <c r="N1" s="271"/>
      <c r="O1" s="271"/>
      <c r="P1" s="271"/>
      <c r="Q1" s="271"/>
      <c r="R1" s="271"/>
    </row>
    <row r="2" spans="1:19" ht="5.25" customHeight="1" x14ac:dyDescent="0.25">
      <c r="B2" s="36"/>
      <c r="C2" s="36"/>
      <c r="D2" s="36"/>
      <c r="E2" s="36"/>
      <c r="F2" s="36"/>
      <c r="G2" s="36"/>
      <c r="H2" s="58"/>
      <c r="I2" s="36"/>
      <c r="J2" s="36"/>
      <c r="K2" s="36"/>
      <c r="L2" s="36"/>
      <c r="M2" s="36"/>
      <c r="N2" s="36"/>
      <c r="O2" s="36"/>
      <c r="P2" s="36"/>
      <c r="Q2" s="36"/>
      <c r="R2" s="36"/>
    </row>
    <row r="3" spans="1:19" ht="21" customHeight="1" x14ac:dyDescent="0.25">
      <c r="A3" s="272" t="s">
        <v>888</v>
      </c>
      <c r="B3" s="272"/>
      <c r="C3" s="272"/>
      <c r="D3" s="272"/>
      <c r="E3" s="283" t="s">
        <v>31</v>
      </c>
      <c r="F3" s="283"/>
      <c r="G3" s="283"/>
      <c r="H3" s="283"/>
      <c r="I3" s="283"/>
      <c r="J3" s="283"/>
      <c r="K3" s="283"/>
      <c r="L3" s="283"/>
      <c r="M3" s="283"/>
      <c r="N3" s="283"/>
      <c r="O3" s="283"/>
      <c r="P3" s="283"/>
      <c r="Q3" s="283"/>
      <c r="R3" s="283"/>
    </row>
    <row r="4" spans="1:19" ht="21" customHeight="1" x14ac:dyDescent="0.25">
      <c r="A4" s="272" t="s">
        <v>223</v>
      </c>
      <c r="B4" s="272"/>
      <c r="C4" s="272"/>
      <c r="D4" s="272"/>
      <c r="E4" s="284" t="s">
        <v>32</v>
      </c>
      <c r="F4" s="284"/>
      <c r="G4" s="284"/>
      <c r="H4" s="284"/>
      <c r="I4" s="284"/>
      <c r="J4" s="284"/>
      <c r="K4" s="284"/>
      <c r="L4" s="284"/>
      <c r="M4" s="284"/>
      <c r="N4" s="284"/>
      <c r="O4" s="284"/>
      <c r="P4" s="284"/>
      <c r="Q4" s="284"/>
      <c r="R4" s="284"/>
    </row>
    <row r="5" spans="1:19" ht="14.25" customHeight="1" x14ac:dyDescent="0.25">
      <c r="A5" s="65"/>
      <c r="B5" s="25"/>
      <c r="C5" s="25"/>
      <c r="D5" s="25"/>
      <c r="E5" s="36"/>
      <c r="F5" s="36"/>
      <c r="G5" s="36"/>
      <c r="H5" s="58"/>
      <c r="I5" s="36"/>
      <c r="J5" s="36"/>
      <c r="K5" s="37"/>
      <c r="L5" s="37"/>
      <c r="M5" s="37"/>
      <c r="N5" s="37"/>
      <c r="O5" s="37"/>
      <c r="P5" s="37"/>
      <c r="Q5" s="37"/>
      <c r="R5" s="36"/>
    </row>
    <row r="6" spans="1:19" ht="21" customHeight="1" x14ac:dyDescent="0.25">
      <c r="A6" s="102"/>
      <c r="B6" s="103"/>
      <c r="C6" s="103"/>
      <c r="D6" s="103"/>
      <c r="E6" s="296" t="s">
        <v>902</v>
      </c>
      <c r="F6" s="296"/>
      <c r="G6" s="296"/>
      <c r="H6" s="296"/>
      <c r="I6" s="296"/>
      <c r="J6" s="296"/>
      <c r="K6" s="296"/>
      <c r="L6" s="296"/>
      <c r="M6" s="296"/>
      <c r="N6" s="296"/>
      <c r="O6" s="296"/>
      <c r="P6" s="296"/>
      <c r="Q6" s="296"/>
      <c r="R6" s="296"/>
    </row>
    <row r="7" spans="1:19" s="1" customFormat="1" ht="44.25" customHeight="1" x14ac:dyDescent="0.25">
      <c r="A7" s="104"/>
      <c r="B7" s="105" t="s">
        <v>49</v>
      </c>
      <c r="C7" s="105"/>
      <c r="D7" s="105"/>
      <c r="E7" s="105"/>
      <c r="F7" s="105"/>
      <c r="G7" s="105"/>
      <c r="H7" s="106"/>
      <c r="I7" s="105"/>
      <c r="J7" s="105"/>
      <c r="K7" s="105"/>
      <c r="L7" s="105"/>
      <c r="M7" s="105"/>
      <c r="N7" s="105"/>
      <c r="O7" s="105"/>
      <c r="P7" s="105"/>
      <c r="Q7" s="105"/>
      <c r="R7" s="105"/>
      <c r="S7" s="265"/>
    </row>
    <row r="8" spans="1:19" ht="16.149999999999999" customHeight="1" x14ac:dyDescent="0.25">
      <c r="A8" s="303" t="s">
        <v>52</v>
      </c>
      <c r="B8" s="297" t="s">
        <v>1</v>
      </c>
      <c r="C8" s="297" t="s">
        <v>39</v>
      </c>
      <c r="D8" s="297" t="s">
        <v>41</v>
      </c>
      <c r="E8" s="297" t="s">
        <v>877</v>
      </c>
      <c r="F8" s="299" t="s">
        <v>896</v>
      </c>
      <c r="G8" s="297" t="s">
        <v>897</v>
      </c>
      <c r="H8" s="298" t="s">
        <v>55</v>
      </c>
      <c r="I8" s="297" t="s">
        <v>0</v>
      </c>
      <c r="J8" s="297" t="s">
        <v>898</v>
      </c>
      <c r="K8" s="297"/>
      <c r="L8" s="297"/>
      <c r="M8" s="297"/>
      <c r="N8" s="297" t="s">
        <v>899</v>
      </c>
      <c r="O8" s="297"/>
      <c r="P8" s="297"/>
      <c r="Q8" s="297"/>
      <c r="R8" s="297" t="s">
        <v>900</v>
      </c>
    </row>
    <row r="9" spans="1:19" ht="19.5" customHeight="1" x14ac:dyDescent="0.25">
      <c r="A9" s="303"/>
      <c r="B9" s="297"/>
      <c r="C9" s="297"/>
      <c r="D9" s="297"/>
      <c r="E9" s="297"/>
      <c r="F9" s="299"/>
      <c r="G9" s="297"/>
      <c r="H9" s="298"/>
      <c r="I9" s="297"/>
      <c r="J9" s="297"/>
      <c r="K9" s="297"/>
      <c r="L9" s="297"/>
      <c r="M9" s="297"/>
      <c r="N9" s="297"/>
      <c r="O9" s="297"/>
      <c r="P9" s="297"/>
      <c r="Q9" s="297"/>
      <c r="R9" s="297"/>
    </row>
    <row r="10" spans="1:19" ht="148.5" customHeight="1" x14ac:dyDescent="0.25">
      <c r="A10" s="303"/>
      <c r="B10" s="297"/>
      <c r="C10" s="297"/>
      <c r="D10" s="297"/>
      <c r="E10" s="297"/>
      <c r="F10" s="299"/>
      <c r="G10" s="297"/>
      <c r="H10" s="298"/>
      <c r="I10" s="297"/>
      <c r="J10" s="107" t="s">
        <v>42</v>
      </c>
      <c r="K10" s="107" t="s">
        <v>89</v>
      </c>
      <c r="L10" s="107" t="s">
        <v>43</v>
      </c>
      <c r="M10" s="107" t="s">
        <v>44</v>
      </c>
      <c r="N10" s="107" t="s">
        <v>96</v>
      </c>
      <c r="O10" s="107" t="s">
        <v>57</v>
      </c>
      <c r="P10" s="107" t="s">
        <v>58</v>
      </c>
      <c r="Q10" s="107" t="s">
        <v>59</v>
      </c>
      <c r="R10" s="297"/>
    </row>
    <row r="11" spans="1:19" ht="13.5" customHeight="1" x14ac:dyDescent="0.25">
      <c r="A11" s="108" t="s">
        <v>53</v>
      </c>
      <c r="B11" s="109" t="s">
        <v>60</v>
      </c>
      <c r="C11" s="109" t="s">
        <v>61</v>
      </c>
      <c r="D11" s="109" t="s">
        <v>62</v>
      </c>
      <c r="E11" s="109" t="s">
        <v>63</v>
      </c>
      <c r="F11" s="109" t="s">
        <v>64</v>
      </c>
      <c r="G11" s="109" t="s">
        <v>65</v>
      </c>
      <c r="H11" s="110" t="s">
        <v>66</v>
      </c>
      <c r="I11" s="109" t="s">
        <v>67</v>
      </c>
      <c r="J11" s="109" t="s">
        <v>68</v>
      </c>
      <c r="K11" s="109" t="s">
        <v>69</v>
      </c>
      <c r="L11" s="109" t="s">
        <v>70</v>
      </c>
      <c r="M11" s="109" t="s">
        <v>71</v>
      </c>
      <c r="N11" s="109" t="s">
        <v>72</v>
      </c>
      <c r="O11" s="109" t="s">
        <v>73</v>
      </c>
      <c r="P11" s="109" t="s">
        <v>74</v>
      </c>
      <c r="Q11" s="109" t="s">
        <v>75</v>
      </c>
      <c r="R11" s="109" t="s">
        <v>76</v>
      </c>
    </row>
    <row r="12" spans="1:19" s="79" customFormat="1" ht="25.5" customHeight="1" x14ac:dyDescent="0.25">
      <c r="A12" s="111">
        <v>1</v>
      </c>
      <c r="B12" s="111">
        <f>IF(S12="","",COUNTA($S$12:S12))</f>
        <v>1</v>
      </c>
      <c r="C12" s="80" t="s">
        <v>224</v>
      </c>
      <c r="D12" s="80" t="s">
        <v>224</v>
      </c>
      <c r="E12" s="78">
        <v>1</v>
      </c>
      <c r="F12" s="81">
        <v>21916</v>
      </c>
      <c r="G12" s="78">
        <v>2</v>
      </c>
      <c r="H12" s="82" t="s">
        <v>225</v>
      </c>
      <c r="I12" s="78" t="s">
        <v>20</v>
      </c>
      <c r="J12" s="78" t="s">
        <v>99</v>
      </c>
      <c r="K12" s="78" t="s">
        <v>100</v>
      </c>
      <c r="L12" s="78" t="s">
        <v>101</v>
      </c>
      <c r="M12" s="78"/>
      <c r="N12" s="78"/>
      <c r="O12" s="78" t="s">
        <v>102</v>
      </c>
      <c r="P12" s="78"/>
      <c r="Q12" s="78"/>
      <c r="R12" s="78" t="s">
        <v>1012</v>
      </c>
      <c r="S12" s="266" t="str">
        <f t="shared" ref="S12:S73" si="0">IF(E12=1,"Chủ hộ","không đếm")</f>
        <v>Chủ hộ</v>
      </c>
    </row>
    <row r="13" spans="1:19" s="79" customFormat="1" ht="25.5" customHeight="1" x14ac:dyDescent="0.25">
      <c r="A13" s="111">
        <v>2</v>
      </c>
      <c r="B13" s="112"/>
      <c r="C13" s="113"/>
      <c r="D13" s="113" t="s">
        <v>891</v>
      </c>
      <c r="E13" s="86">
        <v>5</v>
      </c>
      <c r="F13" s="114">
        <v>33921</v>
      </c>
      <c r="G13" s="86">
        <v>1</v>
      </c>
      <c r="H13" s="115" t="s">
        <v>892</v>
      </c>
      <c r="I13" s="78" t="s">
        <v>20</v>
      </c>
      <c r="J13" s="78" t="s">
        <v>99</v>
      </c>
      <c r="K13" s="78" t="s">
        <v>100</v>
      </c>
      <c r="L13" s="78" t="s">
        <v>101</v>
      </c>
      <c r="M13" s="86"/>
      <c r="N13" s="86"/>
      <c r="O13" s="86"/>
      <c r="P13" s="86"/>
      <c r="Q13" s="86"/>
      <c r="R13" s="78" t="s">
        <v>1012</v>
      </c>
      <c r="S13" s="266"/>
    </row>
    <row r="14" spans="1:19" s="83" customFormat="1" ht="25.5" customHeight="1" x14ac:dyDescent="0.25">
      <c r="A14" s="111">
        <v>3</v>
      </c>
      <c r="B14" s="111">
        <f>IF(S14="","",COUNTA($S$12:S14))</f>
        <v>2</v>
      </c>
      <c r="C14" s="116" t="s">
        <v>226</v>
      </c>
      <c r="D14" s="116" t="s">
        <v>226</v>
      </c>
      <c r="E14" s="117">
        <v>1</v>
      </c>
      <c r="F14" s="118">
        <v>20821</v>
      </c>
      <c r="G14" s="117">
        <v>2</v>
      </c>
      <c r="H14" s="119" t="s">
        <v>227</v>
      </c>
      <c r="I14" s="117" t="s">
        <v>20</v>
      </c>
      <c r="J14" s="117" t="s">
        <v>99</v>
      </c>
      <c r="K14" s="117" t="s">
        <v>100</v>
      </c>
      <c r="L14" s="117" t="s">
        <v>101</v>
      </c>
      <c r="M14" s="117"/>
      <c r="N14" s="117"/>
      <c r="O14" s="117"/>
      <c r="P14" s="117"/>
      <c r="Q14" s="117"/>
      <c r="R14" s="78" t="s">
        <v>1012</v>
      </c>
      <c r="S14" s="266" t="str">
        <f t="shared" si="0"/>
        <v>Chủ hộ</v>
      </c>
    </row>
    <row r="15" spans="1:19" s="83" customFormat="1" ht="25.5" customHeight="1" x14ac:dyDescent="0.25">
      <c r="A15" s="111">
        <v>4</v>
      </c>
      <c r="B15" s="111" t="str">
        <f>IF(S15="","",COUNTA($S$12:S15))</f>
        <v/>
      </c>
      <c r="C15" s="116"/>
      <c r="D15" s="116" t="s">
        <v>228</v>
      </c>
      <c r="E15" s="117">
        <v>5</v>
      </c>
      <c r="F15" s="118">
        <v>43697</v>
      </c>
      <c r="G15" s="117">
        <v>1</v>
      </c>
      <c r="H15" s="119" t="s">
        <v>229</v>
      </c>
      <c r="I15" s="117" t="s">
        <v>20</v>
      </c>
      <c r="J15" s="117" t="s">
        <v>99</v>
      </c>
      <c r="K15" s="117" t="s">
        <v>100</v>
      </c>
      <c r="L15" s="117" t="s">
        <v>101</v>
      </c>
      <c r="M15" s="117"/>
      <c r="N15" s="117"/>
      <c r="O15" s="117"/>
      <c r="P15" s="117"/>
      <c r="Q15" s="117"/>
      <c r="R15" s="78" t="s">
        <v>1012</v>
      </c>
      <c r="S15" s="266"/>
    </row>
    <row r="16" spans="1:19" s="83" customFormat="1" ht="25.5" customHeight="1" x14ac:dyDescent="0.25">
      <c r="A16" s="111">
        <v>5</v>
      </c>
      <c r="B16" s="111" t="str">
        <f>IF(S16="","",COUNTA($S$12:S16))</f>
        <v/>
      </c>
      <c r="C16" s="116"/>
      <c r="D16" s="116" t="s">
        <v>230</v>
      </c>
      <c r="E16" s="117">
        <v>5</v>
      </c>
      <c r="F16" s="118">
        <v>38030</v>
      </c>
      <c r="G16" s="117">
        <v>1</v>
      </c>
      <c r="H16" s="119" t="s">
        <v>231</v>
      </c>
      <c r="I16" s="117" t="s">
        <v>20</v>
      </c>
      <c r="J16" s="117" t="s">
        <v>99</v>
      </c>
      <c r="K16" s="117" t="s">
        <v>100</v>
      </c>
      <c r="L16" s="117" t="s">
        <v>101</v>
      </c>
      <c r="M16" s="117"/>
      <c r="N16" s="117"/>
      <c r="O16" s="117"/>
      <c r="P16" s="117"/>
      <c r="Q16" s="117"/>
      <c r="R16" s="78" t="s">
        <v>1012</v>
      </c>
      <c r="S16" s="266"/>
    </row>
    <row r="17" spans="1:19" s="83" customFormat="1" ht="25.5" customHeight="1" x14ac:dyDescent="0.25">
      <c r="A17" s="111">
        <v>6</v>
      </c>
      <c r="B17" s="111" t="str">
        <f>IF(S17="","",COUNTA($S$12:S17))</f>
        <v/>
      </c>
      <c r="C17" s="116"/>
      <c r="D17" s="116" t="s">
        <v>232</v>
      </c>
      <c r="E17" s="117">
        <v>5</v>
      </c>
      <c r="F17" s="118">
        <v>33228</v>
      </c>
      <c r="G17" s="117">
        <v>2</v>
      </c>
      <c r="H17" s="119" t="s">
        <v>233</v>
      </c>
      <c r="I17" s="117" t="s">
        <v>20</v>
      </c>
      <c r="J17" s="117" t="s">
        <v>99</v>
      </c>
      <c r="K17" s="117" t="s">
        <v>100</v>
      </c>
      <c r="L17" s="117" t="s">
        <v>101</v>
      </c>
      <c r="M17" s="117"/>
      <c r="N17" s="117"/>
      <c r="O17" s="117"/>
      <c r="P17" s="117"/>
      <c r="Q17" s="117"/>
      <c r="R17" s="78" t="s">
        <v>1012</v>
      </c>
      <c r="S17" s="266"/>
    </row>
    <row r="18" spans="1:19" s="83" customFormat="1" ht="25.5" customHeight="1" x14ac:dyDescent="0.25">
      <c r="A18" s="111">
        <v>7</v>
      </c>
      <c r="B18" s="111" t="str">
        <f>IF(S18="","",COUNTA($S$12:S18))</f>
        <v/>
      </c>
      <c r="C18" s="116"/>
      <c r="D18" s="116" t="s">
        <v>234</v>
      </c>
      <c r="E18" s="117">
        <v>5</v>
      </c>
      <c r="F18" s="118">
        <v>39805</v>
      </c>
      <c r="G18" s="117">
        <v>1</v>
      </c>
      <c r="H18" s="119" t="s">
        <v>235</v>
      </c>
      <c r="I18" s="117" t="s">
        <v>20</v>
      </c>
      <c r="J18" s="117" t="s">
        <v>99</v>
      </c>
      <c r="K18" s="117" t="s">
        <v>100</v>
      </c>
      <c r="L18" s="117" t="s">
        <v>101</v>
      </c>
      <c r="M18" s="117"/>
      <c r="N18" s="117"/>
      <c r="O18" s="117"/>
      <c r="P18" s="117"/>
      <c r="Q18" s="117"/>
      <c r="R18" s="78" t="s">
        <v>1012</v>
      </c>
      <c r="S18" s="266"/>
    </row>
    <row r="19" spans="1:19" s="83" customFormat="1" ht="25.5" customHeight="1" x14ac:dyDescent="0.25">
      <c r="A19" s="111">
        <v>8</v>
      </c>
      <c r="B19" s="111" t="str">
        <f>IF(S19="","",COUNTA($S$12:S19))</f>
        <v/>
      </c>
      <c r="C19" s="116"/>
      <c r="D19" s="116" t="s">
        <v>236</v>
      </c>
      <c r="E19" s="117">
        <v>5</v>
      </c>
      <c r="F19" s="118">
        <v>42123</v>
      </c>
      <c r="G19" s="117">
        <v>2</v>
      </c>
      <c r="H19" s="119" t="s">
        <v>237</v>
      </c>
      <c r="I19" s="117" t="s">
        <v>20</v>
      </c>
      <c r="J19" s="117" t="s">
        <v>99</v>
      </c>
      <c r="K19" s="117" t="s">
        <v>100</v>
      </c>
      <c r="L19" s="117" t="s">
        <v>101</v>
      </c>
      <c r="M19" s="117"/>
      <c r="N19" s="117"/>
      <c r="O19" s="117"/>
      <c r="P19" s="117"/>
      <c r="Q19" s="117"/>
      <c r="R19" s="78" t="s">
        <v>1012</v>
      </c>
      <c r="S19" s="266"/>
    </row>
    <row r="20" spans="1:19" s="83" customFormat="1" ht="25.5" customHeight="1" x14ac:dyDescent="0.25">
      <c r="A20" s="111">
        <v>9</v>
      </c>
      <c r="B20" s="111" t="str">
        <f>IF(S20="","",COUNTA($S$12:S20))</f>
        <v/>
      </c>
      <c r="C20" s="116"/>
      <c r="D20" s="116" t="s">
        <v>238</v>
      </c>
      <c r="E20" s="117">
        <v>5</v>
      </c>
      <c r="F20" s="118">
        <v>37518</v>
      </c>
      <c r="G20" s="117">
        <v>2</v>
      </c>
      <c r="H20" s="120" t="s">
        <v>239</v>
      </c>
      <c r="I20" s="117" t="s">
        <v>20</v>
      </c>
      <c r="J20" s="117" t="s">
        <v>99</v>
      </c>
      <c r="K20" s="117" t="s">
        <v>100</v>
      </c>
      <c r="L20" s="117" t="s">
        <v>101</v>
      </c>
      <c r="M20" s="117"/>
      <c r="N20" s="117"/>
      <c r="O20" s="117"/>
      <c r="P20" s="117"/>
      <c r="Q20" s="117"/>
      <c r="R20" s="78" t="s">
        <v>1012</v>
      </c>
      <c r="S20" s="266"/>
    </row>
    <row r="21" spans="1:19" s="83" customFormat="1" ht="25.5" customHeight="1" x14ac:dyDescent="0.25">
      <c r="A21" s="111">
        <v>10</v>
      </c>
      <c r="B21" s="111">
        <f>IF(S21="","",COUNTA($S$12:S21))</f>
        <v>3</v>
      </c>
      <c r="C21" s="116" t="s">
        <v>240</v>
      </c>
      <c r="D21" s="116" t="s">
        <v>240</v>
      </c>
      <c r="E21" s="117">
        <v>1</v>
      </c>
      <c r="F21" s="118">
        <v>20090</v>
      </c>
      <c r="G21" s="117">
        <v>2</v>
      </c>
      <c r="H21" s="119" t="s">
        <v>241</v>
      </c>
      <c r="I21" s="117" t="s">
        <v>20</v>
      </c>
      <c r="J21" s="117" t="s">
        <v>99</v>
      </c>
      <c r="K21" s="117" t="s">
        <v>100</v>
      </c>
      <c r="L21" s="117" t="s">
        <v>101</v>
      </c>
      <c r="M21" s="117"/>
      <c r="N21" s="117"/>
      <c r="O21" s="117"/>
      <c r="P21" s="117"/>
      <c r="Q21" s="117"/>
      <c r="R21" s="78" t="s">
        <v>1012</v>
      </c>
      <c r="S21" s="266" t="str">
        <f t="shared" si="0"/>
        <v>Chủ hộ</v>
      </c>
    </row>
    <row r="22" spans="1:19" s="83" customFormat="1" ht="25.5" customHeight="1" x14ac:dyDescent="0.25">
      <c r="A22" s="111">
        <v>11</v>
      </c>
      <c r="B22" s="111" t="str">
        <f>IF(S22="","",COUNTA($S$12:S22))</f>
        <v/>
      </c>
      <c r="C22" s="116"/>
      <c r="D22" s="116" t="s">
        <v>242</v>
      </c>
      <c r="E22" s="117">
        <v>3</v>
      </c>
      <c r="F22" s="118">
        <v>27992</v>
      </c>
      <c r="G22" s="117">
        <v>2</v>
      </c>
      <c r="H22" s="119" t="s">
        <v>243</v>
      </c>
      <c r="I22" s="117" t="s">
        <v>20</v>
      </c>
      <c r="J22" s="117" t="s">
        <v>99</v>
      </c>
      <c r="K22" s="117" t="s">
        <v>100</v>
      </c>
      <c r="L22" s="117" t="s">
        <v>101</v>
      </c>
      <c r="M22" s="117"/>
      <c r="N22" s="117"/>
      <c r="O22" s="117"/>
      <c r="P22" s="117"/>
      <c r="Q22" s="117"/>
      <c r="R22" s="78" t="s">
        <v>1012</v>
      </c>
      <c r="S22" s="266"/>
    </row>
    <row r="23" spans="1:19" s="83" customFormat="1" ht="25.5" customHeight="1" x14ac:dyDescent="0.25">
      <c r="A23" s="111">
        <v>12</v>
      </c>
      <c r="B23" s="111" t="str">
        <f>IF(S23="","",COUNTA($S$12:S23))</f>
        <v/>
      </c>
      <c r="C23" s="116"/>
      <c r="D23" s="116" t="s">
        <v>244</v>
      </c>
      <c r="E23" s="117">
        <v>5</v>
      </c>
      <c r="F23" s="118">
        <v>37588</v>
      </c>
      <c r="G23" s="117">
        <v>1</v>
      </c>
      <c r="H23" s="119" t="s">
        <v>245</v>
      </c>
      <c r="I23" s="117" t="s">
        <v>20</v>
      </c>
      <c r="J23" s="117" t="s">
        <v>99</v>
      </c>
      <c r="K23" s="117" t="s">
        <v>100</v>
      </c>
      <c r="L23" s="117" t="s">
        <v>101</v>
      </c>
      <c r="M23" s="117"/>
      <c r="N23" s="117"/>
      <c r="O23" s="117"/>
      <c r="P23" s="117"/>
      <c r="Q23" s="117"/>
      <c r="R23" s="78" t="s">
        <v>1012</v>
      </c>
      <c r="S23" s="266"/>
    </row>
    <row r="24" spans="1:19" s="83" customFormat="1" ht="25.5" customHeight="1" x14ac:dyDescent="0.25">
      <c r="A24" s="111">
        <v>13</v>
      </c>
      <c r="B24" s="111" t="str">
        <f>IF(S24="","",COUNTA($S$12:S24))</f>
        <v/>
      </c>
      <c r="C24" s="116"/>
      <c r="D24" s="116" t="s">
        <v>246</v>
      </c>
      <c r="E24" s="117">
        <v>5</v>
      </c>
      <c r="F24" s="118">
        <v>37667</v>
      </c>
      <c r="G24" s="117">
        <v>1</v>
      </c>
      <c r="H24" s="119" t="s">
        <v>247</v>
      </c>
      <c r="I24" s="117" t="s">
        <v>20</v>
      </c>
      <c r="J24" s="117" t="s">
        <v>99</v>
      </c>
      <c r="K24" s="117" t="s">
        <v>100</v>
      </c>
      <c r="L24" s="117" t="s">
        <v>101</v>
      </c>
      <c r="M24" s="117"/>
      <c r="N24" s="117"/>
      <c r="O24" s="117"/>
      <c r="P24" s="117"/>
      <c r="Q24" s="117"/>
      <c r="R24" s="78" t="s">
        <v>1012</v>
      </c>
      <c r="S24" s="266"/>
    </row>
    <row r="25" spans="1:19" s="83" customFormat="1" ht="25.5" customHeight="1" x14ac:dyDescent="0.25">
      <c r="A25" s="111">
        <v>14</v>
      </c>
      <c r="B25" s="111" t="str">
        <f>IF(S25="","",COUNTA($S$12:S25))</f>
        <v/>
      </c>
      <c r="C25" s="116"/>
      <c r="D25" s="116" t="s">
        <v>248</v>
      </c>
      <c r="E25" s="117">
        <v>5</v>
      </c>
      <c r="F25" s="118">
        <v>39462</v>
      </c>
      <c r="G25" s="117">
        <v>2</v>
      </c>
      <c r="H25" s="119" t="s">
        <v>249</v>
      </c>
      <c r="I25" s="117" t="s">
        <v>20</v>
      </c>
      <c r="J25" s="117" t="s">
        <v>99</v>
      </c>
      <c r="K25" s="117" t="s">
        <v>100</v>
      </c>
      <c r="L25" s="117" t="s">
        <v>101</v>
      </c>
      <c r="M25" s="117"/>
      <c r="N25" s="117"/>
      <c r="O25" s="117"/>
      <c r="P25" s="117"/>
      <c r="Q25" s="117"/>
      <c r="R25" s="78" t="s">
        <v>1012</v>
      </c>
      <c r="S25" s="266"/>
    </row>
    <row r="26" spans="1:19" s="83" customFormat="1" ht="25.5" customHeight="1" x14ac:dyDescent="0.25">
      <c r="A26" s="111">
        <v>15</v>
      </c>
      <c r="B26" s="111" t="str">
        <f>IF(S26="","",COUNTA($S$12:S26))</f>
        <v/>
      </c>
      <c r="C26" s="116"/>
      <c r="D26" s="116" t="s">
        <v>250</v>
      </c>
      <c r="E26" s="117">
        <v>3</v>
      </c>
      <c r="F26" s="118">
        <v>32253</v>
      </c>
      <c r="G26" s="117">
        <v>1</v>
      </c>
      <c r="H26" s="119" t="s">
        <v>251</v>
      </c>
      <c r="I26" s="117" t="s">
        <v>20</v>
      </c>
      <c r="J26" s="117" t="s">
        <v>99</v>
      </c>
      <c r="K26" s="117" t="s">
        <v>100</v>
      </c>
      <c r="L26" s="117" t="s">
        <v>101</v>
      </c>
      <c r="M26" s="117"/>
      <c r="N26" s="117"/>
      <c r="O26" s="117"/>
      <c r="P26" s="117"/>
      <c r="Q26" s="117"/>
      <c r="R26" s="78" t="s">
        <v>1012</v>
      </c>
      <c r="S26" s="266"/>
    </row>
    <row r="27" spans="1:19" s="83" customFormat="1" ht="25.5" customHeight="1" x14ac:dyDescent="0.25">
      <c r="A27" s="111">
        <v>16</v>
      </c>
      <c r="B27" s="111" t="str">
        <f>IF(S27="","",COUNTA($S$12:S27))</f>
        <v/>
      </c>
      <c r="C27" s="116"/>
      <c r="D27" s="116" t="s">
        <v>252</v>
      </c>
      <c r="E27" s="117">
        <v>5</v>
      </c>
      <c r="F27" s="118">
        <v>38910</v>
      </c>
      <c r="G27" s="117">
        <v>2</v>
      </c>
      <c r="H27" s="119" t="s">
        <v>253</v>
      </c>
      <c r="I27" s="117" t="s">
        <v>20</v>
      </c>
      <c r="J27" s="117" t="s">
        <v>99</v>
      </c>
      <c r="K27" s="117" t="s">
        <v>100</v>
      </c>
      <c r="L27" s="117" t="s">
        <v>101</v>
      </c>
      <c r="M27" s="117"/>
      <c r="N27" s="117"/>
      <c r="O27" s="117"/>
      <c r="P27" s="117"/>
      <c r="Q27" s="117"/>
      <c r="R27" s="78" t="s">
        <v>1012</v>
      </c>
      <c r="S27" s="266"/>
    </row>
    <row r="28" spans="1:19" s="83" customFormat="1" ht="25.5" customHeight="1" x14ac:dyDescent="0.25">
      <c r="A28" s="111">
        <v>17</v>
      </c>
      <c r="B28" s="111" t="str">
        <f>IF(S28="","",COUNTA($S$12:S28))</f>
        <v/>
      </c>
      <c r="C28" s="116"/>
      <c r="D28" s="116" t="s">
        <v>254</v>
      </c>
      <c r="E28" s="117">
        <v>5</v>
      </c>
      <c r="F28" s="118">
        <v>40112</v>
      </c>
      <c r="G28" s="117">
        <v>1</v>
      </c>
      <c r="H28" s="119" t="s">
        <v>255</v>
      </c>
      <c r="I28" s="117" t="s">
        <v>20</v>
      </c>
      <c r="J28" s="117" t="s">
        <v>99</v>
      </c>
      <c r="K28" s="117" t="s">
        <v>100</v>
      </c>
      <c r="L28" s="117" t="s">
        <v>101</v>
      </c>
      <c r="M28" s="117"/>
      <c r="N28" s="117"/>
      <c r="O28" s="117"/>
      <c r="P28" s="117"/>
      <c r="Q28" s="117"/>
      <c r="R28" s="78" t="s">
        <v>1012</v>
      </c>
      <c r="S28" s="266"/>
    </row>
    <row r="29" spans="1:19" s="83" customFormat="1" ht="25.5" customHeight="1" x14ac:dyDescent="0.25">
      <c r="A29" s="111">
        <v>18</v>
      </c>
      <c r="B29" s="111" t="str">
        <f>IF(S29="","",COUNTA($S$12:S29))</f>
        <v/>
      </c>
      <c r="C29" s="116"/>
      <c r="D29" s="116" t="s">
        <v>256</v>
      </c>
      <c r="E29" s="117">
        <v>5</v>
      </c>
      <c r="F29" s="118">
        <v>41136</v>
      </c>
      <c r="G29" s="117">
        <v>2</v>
      </c>
      <c r="H29" s="119" t="s">
        <v>257</v>
      </c>
      <c r="I29" s="117" t="s">
        <v>20</v>
      </c>
      <c r="J29" s="117" t="s">
        <v>99</v>
      </c>
      <c r="K29" s="117" t="s">
        <v>100</v>
      </c>
      <c r="L29" s="117" t="s">
        <v>101</v>
      </c>
      <c r="M29" s="117"/>
      <c r="N29" s="117"/>
      <c r="O29" s="117"/>
      <c r="P29" s="117"/>
      <c r="Q29" s="117"/>
      <c r="R29" s="78" t="s">
        <v>1012</v>
      </c>
      <c r="S29" s="266"/>
    </row>
    <row r="30" spans="1:19" s="83" customFormat="1" ht="25.5" customHeight="1" x14ac:dyDescent="0.25">
      <c r="A30" s="111">
        <v>19</v>
      </c>
      <c r="B30" s="111">
        <f>IF(S30="","",COUNTA($S$12:S30))</f>
        <v>4</v>
      </c>
      <c r="C30" s="116" t="s">
        <v>258</v>
      </c>
      <c r="D30" s="116" t="s">
        <v>258</v>
      </c>
      <c r="E30" s="117">
        <v>1</v>
      </c>
      <c r="F30" s="118">
        <v>17981</v>
      </c>
      <c r="G30" s="117">
        <v>2</v>
      </c>
      <c r="H30" s="119" t="s">
        <v>259</v>
      </c>
      <c r="I30" s="117" t="s">
        <v>20</v>
      </c>
      <c r="J30" s="117" t="s">
        <v>99</v>
      </c>
      <c r="K30" s="117" t="s">
        <v>100</v>
      </c>
      <c r="L30" s="117" t="s">
        <v>101</v>
      </c>
      <c r="M30" s="117"/>
      <c r="N30" s="117"/>
      <c r="O30" s="117"/>
      <c r="P30" s="117"/>
      <c r="Q30" s="117"/>
      <c r="R30" s="78" t="s">
        <v>1012</v>
      </c>
      <c r="S30" s="266" t="str">
        <f t="shared" si="0"/>
        <v>Chủ hộ</v>
      </c>
    </row>
    <row r="31" spans="1:19" s="83" customFormat="1" ht="25.5" customHeight="1" x14ac:dyDescent="0.25">
      <c r="A31" s="111">
        <v>20</v>
      </c>
      <c r="B31" s="111" t="str">
        <f>IF(S31="","",COUNTA($S$12:S31))</f>
        <v/>
      </c>
      <c r="C31" s="116"/>
      <c r="D31" s="116" t="s">
        <v>260</v>
      </c>
      <c r="E31" s="117">
        <v>3</v>
      </c>
      <c r="F31" s="118">
        <v>27590</v>
      </c>
      <c r="G31" s="117">
        <v>1</v>
      </c>
      <c r="H31" s="119" t="s">
        <v>261</v>
      </c>
      <c r="I31" s="117" t="s">
        <v>20</v>
      </c>
      <c r="J31" s="117" t="s">
        <v>99</v>
      </c>
      <c r="K31" s="117" t="s">
        <v>100</v>
      </c>
      <c r="L31" s="117" t="s">
        <v>101</v>
      </c>
      <c r="M31" s="117"/>
      <c r="N31" s="117"/>
      <c r="O31" s="117"/>
      <c r="P31" s="117"/>
      <c r="Q31" s="117"/>
      <c r="R31" s="78" t="s">
        <v>1012</v>
      </c>
      <c r="S31" s="266"/>
    </row>
    <row r="32" spans="1:19" s="83" customFormat="1" ht="25.5" customHeight="1" x14ac:dyDescent="0.25">
      <c r="A32" s="111">
        <v>21</v>
      </c>
      <c r="B32" s="111" t="str">
        <f>IF(S32="","",COUNTA($S$12:S32))</f>
        <v/>
      </c>
      <c r="C32" s="116"/>
      <c r="D32" s="116" t="s">
        <v>262</v>
      </c>
      <c r="E32" s="117">
        <v>3</v>
      </c>
      <c r="F32" s="118">
        <v>29298</v>
      </c>
      <c r="G32" s="117">
        <v>1</v>
      </c>
      <c r="H32" s="119" t="s">
        <v>263</v>
      </c>
      <c r="I32" s="117" t="s">
        <v>20</v>
      </c>
      <c r="J32" s="117" t="s">
        <v>99</v>
      </c>
      <c r="K32" s="117" t="s">
        <v>100</v>
      </c>
      <c r="L32" s="117" t="s">
        <v>101</v>
      </c>
      <c r="M32" s="117"/>
      <c r="N32" s="117"/>
      <c r="O32" s="117"/>
      <c r="P32" s="117"/>
      <c r="Q32" s="117"/>
      <c r="R32" s="78" t="s">
        <v>1012</v>
      </c>
      <c r="S32" s="266"/>
    </row>
    <row r="33" spans="1:19" s="83" customFormat="1" ht="25.5" customHeight="1" x14ac:dyDescent="0.25">
      <c r="A33" s="111">
        <v>22</v>
      </c>
      <c r="B33" s="111" t="str">
        <f>IF(S33="","",COUNTA($S$12:S33))</f>
        <v/>
      </c>
      <c r="C33" s="116"/>
      <c r="D33" s="116" t="s">
        <v>264</v>
      </c>
      <c r="E33" s="117">
        <v>3</v>
      </c>
      <c r="F33" s="118">
        <v>30238</v>
      </c>
      <c r="G33" s="117">
        <v>2</v>
      </c>
      <c r="H33" s="119" t="s">
        <v>265</v>
      </c>
      <c r="I33" s="117" t="s">
        <v>20</v>
      </c>
      <c r="J33" s="117" t="s">
        <v>99</v>
      </c>
      <c r="K33" s="117" t="s">
        <v>100</v>
      </c>
      <c r="L33" s="117" t="s">
        <v>101</v>
      </c>
      <c r="M33" s="117"/>
      <c r="N33" s="117"/>
      <c r="O33" s="117"/>
      <c r="P33" s="117"/>
      <c r="Q33" s="117"/>
      <c r="R33" s="78" t="s">
        <v>1012</v>
      </c>
      <c r="S33" s="266"/>
    </row>
    <row r="34" spans="1:19" s="83" customFormat="1" ht="25.5" customHeight="1" x14ac:dyDescent="0.25">
      <c r="A34" s="111">
        <v>23</v>
      </c>
      <c r="B34" s="111" t="str">
        <f>IF(S34="","",COUNTA($S$12:S34))</f>
        <v/>
      </c>
      <c r="C34" s="116"/>
      <c r="D34" s="116" t="s">
        <v>266</v>
      </c>
      <c r="E34" s="117">
        <v>5</v>
      </c>
      <c r="F34" s="118">
        <v>36662</v>
      </c>
      <c r="G34" s="117">
        <v>1</v>
      </c>
      <c r="H34" s="119" t="s">
        <v>267</v>
      </c>
      <c r="I34" s="117" t="s">
        <v>20</v>
      </c>
      <c r="J34" s="117" t="s">
        <v>99</v>
      </c>
      <c r="K34" s="117" t="s">
        <v>100</v>
      </c>
      <c r="L34" s="117" t="s">
        <v>101</v>
      </c>
      <c r="M34" s="117"/>
      <c r="N34" s="117"/>
      <c r="O34" s="117"/>
      <c r="P34" s="117"/>
      <c r="Q34" s="117"/>
      <c r="R34" s="78" t="s">
        <v>1012</v>
      </c>
      <c r="S34" s="266"/>
    </row>
    <row r="35" spans="1:19" s="83" customFormat="1" ht="25.5" customHeight="1" x14ac:dyDescent="0.25">
      <c r="A35" s="111">
        <v>24</v>
      </c>
      <c r="B35" s="111" t="str">
        <f>IF(S35="","",COUNTA($S$12:S35))</f>
        <v/>
      </c>
      <c r="C35" s="116"/>
      <c r="D35" s="116" t="s">
        <v>268</v>
      </c>
      <c r="E35" s="117">
        <v>5</v>
      </c>
      <c r="F35" s="118">
        <v>37373</v>
      </c>
      <c r="G35" s="117">
        <v>2</v>
      </c>
      <c r="H35" s="119" t="s">
        <v>269</v>
      </c>
      <c r="I35" s="117" t="s">
        <v>20</v>
      </c>
      <c r="J35" s="117" t="s">
        <v>99</v>
      </c>
      <c r="K35" s="117" t="s">
        <v>100</v>
      </c>
      <c r="L35" s="117" t="s">
        <v>101</v>
      </c>
      <c r="M35" s="117"/>
      <c r="N35" s="117"/>
      <c r="O35" s="117"/>
      <c r="P35" s="117"/>
      <c r="Q35" s="117"/>
      <c r="R35" s="78" t="s">
        <v>1012</v>
      </c>
      <c r="S35" s="266"/>
    </row>
    <row r="36" spans="1:19" s="83" customFormat="1" ht="25.5" customHeight="1" x14ac:dyDescent="0.25">
      <c r="A36" s="111">
        <v>25</v>
      </c>
      <c r="B36" s="111" t="str">
        <f>IF(S36="","",COUNTA($S$12:S36))</f>
        <v/>
      </c>
      <c r="C36" s="116"/>
      <c r="D36" s="116" t="s">
        <v>270</v>
      </c>
      <c r="E36" s="117">
        <v>5</v>
      </c>
      <c r="F36" s="118">
        <v>38080</v>
      </c>
      <c r="G36" s="117">
        <v>1</v>
      </c>
      <c r="H36" s="119" t="s">
        <v>271</v>
      </c>
      <c r="I36" s="117" t="s">
        <v>20</v>
      </c>
      <c r="J36" s="117" t="s">
        <v>99</v>
      </c>
      <c r="K36" s="117" t="s">
        <v>100</v>
      </c>
      <c r="L36" s="117" t="s">
        <v>101</v>
      </c>
      <c r="M36" s="117"/>
      <c r="N36" s="117"/>
      <c r="O36" s="117"/>
      <c r="P36" s="117"/>
      <c r="Q36" s="117"/>
      <c r="R36" s="78" t="s">
        <v>1012</v>
      </c>
      <c r="S36" s="266"/>
    </row>
    <row r="37" spans="1:19" s="83" customFormat="1" ht="25.5" customHeight="1" x14ac:dyDescent="0.25">
      <c r="A37" s="111">
        <v>26</v>
      </c>
      <c r="B37" s="111" t="str">
        <f>IF(S37="","",COUNTA($S$12:S37))</f>
        <v/>
      </c>
      <c r="C37" s="116"/>
      <c r="D37" s="116" t="s">
        <v>272</v>
      </c>
      <c r="E37" s="117">
        <v>5</v>
      </c>
      <c r="F37" s="118">
        <v>38161</v>
      </c>
      <c r="G37" s="117">
        <v>1</v>
      </c>
      <c r="H37" s="119" t="s">
        <v>273</v>
      </c>
      <c r="I37" s="117" t="s">
        <v>20</v>
      </c>
      <c r="J37" s="117" t="s">
        <v>99</v>
      </c>
      <c r="K37" s="117" t="s">
        <v>100</v>
      </c>
      <c r="L37" s="117" t="s">
        <v>101</v>
      </c>
      <c r="M37" s="117"/>
      <c r="N37" s="117"/>
      <c r="O37" s="117"/>
      <c r="P37" s="117"/>
      <c r="Q37" s="117"/>
      <c r="R37" s="78" t="s">
        <v>1012</v>
      </c>
      <c r="S37" s="266"/>
    </row>
    <row r="38" spans="1:19" s="83" customFormat="1" ht="25.5" customHeight="1" x14ac:dyDescent="0.25">
      <c r="A38" s="111">
        <v>27</v>
      </c>
      <c r="B38" s="111" t="str">
        <f>IF(S38="","",COUNTA($S$12:S38))</f>
        <v/>
      </c>
      <c r="C38" s="116"/>
      <c r="D38" s="116" t="s">
        <v>274</v>
      </c>
      <c r="E38" s="117">
        <v>5</v>
      </c>
      <c r="F38" s="118">
        <v>37964</v>
      </c>
      <c r="G38" s="117">
        <v>2</v>
      </c>
      <c r="H38" s="119" t="s">
        <v>275</v>
      </c>
      <c r="I38" s="117" t="s">
        <v>20</v>
      </c>
      <c r="J38" s="117" t="s">
        <v>99</v>
      </c>
      <c r="K38" s="117" t="s">
        <v>100</v>
      </c>
      <c r="L38" s="117" t="s">
        <v>101</v>
      </c>
      <c r="M38" s="117"/>
      <c r="N38" s="117"/>
      <c r="O38" s="117"/>
      <c r="P38" s="117"/>
      <c r="Q38" s="117"/>
      <c r="R38" s="78" t="s">
        <v>1012</v>
      </c>
      <c r="S38" s="266"/>
    </row>
    <row r="39" spans="1:19" s="83" customFormat="1" ht="25.5" customHeight="1" x14ac:dyDescent="0.25">
      <c r="A39" s="111">
        <v>28</v>
      </c>
      <c r="B39" s="111" t="str">
        <f>IF(S39="","",COUNTA($S$12:S39))</f>
        <v/>
      </c>
      <c r="C39" s="116"/>
      <c r="D39" s="116" t="s">
        <v>276</v>
      </c>
      <c r="E39" s="117">
        <v>5</v>
      </c>
      <c r="F39" s="118">
        <v>40171</v>
      </c>
      <c r="G39" s="117">
        <v>2</v>
      </c>
      <c r="H39" s="120" t="s">
        <v>277</v>
      </c>
      <c r="I39" s="117" t="s">
        <v>20</v>
      </c>
      <c r="J39" s="117" t="s">
        <v>99</v>
      </c>
      <c r="K39" s="117" t="s">
        <v>100</v>
      </c>
      <c r="L39" s="117" t="s">
        <v>101</v>
      </c>
      <c r="M39" s="117"/>
      <c r="N39" s="117"/>
      <c r="O39" s="117"/>
      <c r="P39" s="117"/>
      <c r="Q39" s="117"/>
      <c r="R39" s="78" t="s">
        <v>1012</v>
      </c>
      <c r="S39" s="266"/>
    </row>
    <row r="40" spans="1:19" s="83" customFormat="1" ht="25.5" customHeight="1" x14ac:dyDescent="0.25">
      <c r="A40" s="111">
        <v>29</v>
      </c>
      <c r="B40" s="111" t="str">
        <f>IF(S40="","",COUNTA($S$12:S40))</f>
        <v/>
      </c>
      <c r="C40" s="116"/>
      <c r="D40" s="116" t="s">
        <v>278</v>
      </c>
      <c r="E40" s="117">
        <v>5</v>
      </c>
      <c r="F40" s="118">
        <v>43751</v>
      </c>
      <c r="G40" s="117">
        <v>1</v>
      </c>
      <c r="H40" s="119" t="s">
        <v>279</v>
      </c>
      <c r="I40" s="117" t="s">
        <v>20</v>
      </c>
      <c r="J40" s="117" t="s">
        <v>99</v>
      </c>
      <c r="K40" s="117" t="s">
        <v>100</v>
      </c>
      <c r="L40" s="117" t="s">
        <v>101</v>
      </c>
      <c r="M40" s="117"/>
      <c r="N40" s="117"/>
      <c r="O40" s="117"/>
      <c r="P40" s="117"/>
      <c r="Q40" s="117"/>
      <c r="R40" s="78" t="s">
        <v>1012</v>
      </c>
      <c r="S40" s="266"/>
    </row>
    <row r="41" spans="1:19" s="83" customFormat="1" ht="25.5" customHeight="1" x14ac:dyDescent="0.25">
      <c r="A41" s="111">
        <v>30</v>
      </c>
      <c r="B41" s="111" t="str">
        <f>IF(S41="","",COUNTA($S$12:S41))</f>
        <v/>
      </c>
      <c r="C41" s="116"/>
      <c r="D41" s="116" t="s">
        <v>280</v>
      </c>
      <c r="E41" s="117">
        <v>5</v>
      </c>
      <c r="F41" s="118">
        <v>44535</v>
      </c>
      <c r="G41" s="117">
        <v>2</v>
      </c>
      <c r="H41" s="119" t="s">
        <v>281</v>
      </c>
      <c r="I41" s="117" t="s">
        <v>20</v>
      </c>
      <c r="J41" s="117" t="s">
        <v>99</v>
      </c>
      <c r="K41" s="117" t="s">
        <v>100</v>
      </c>
      <c r="L41" s="117" t="s">
        <v>101</v>
      </c>
      <c r="M41" s="117"/>
      <c r="N41" s="117"/>
      <c r="O41" s="117"/>
      <c r="P41" s="117"/>
      <c r="Q41" s="117"/>
      <c r="R41" s="78" t="s">
        <v>1012</v>
      </c>
      <c r="S41" s="266"/>
    </row>
    <row r="42" spans="1:19" s="83" customFormat="1" ht="25.5" customHeight="1" x14ac:dyDescent="0.25">
      <c r="A42" s="111">
        <v>31</v>
      </c>
      <c r="B42" s="111">
        <f>IF(S42="","",COUNTA($S$12:S42))</f>
        <v>5</v>
      </c>
      <c r="C42" s="116" t="s">
        <v>282</v>
      </c>
      <c r="D42" s="116" t="s">
        <v>282</v>
      </c>
      <c r="E42" s="117">
        <v>1</v>
      </c>
      <c r="F42" s="118">
        <v>25401</v>
      </c>
      <c r="G42" s="117">
        <v>1</v>
      </c>
      <c r="H42" s="119" t="s">
        <v>283</v>
      </c>
      <c r="I42" s="117" t="s">
        <v>20</v>
      </c>
      <c r="J42" s="117" t="s">
        <v>99</v>
      </c>
      <c r="K42" s="117" t="s">
        <v>100</v>
      </c>
      <c r="L42" s="117" t="s">
        <v>101</v>
      </c>
      <c r="M42" s="117"/>
      <c r="N42" s="117"/>
      <c r="O42" s="117"/>
      <c r="P42" s="117"/>
      <c r="Q42" s="117"/>
      <c r="R42" s="78" t="s">
        <v>1012</v>
      </c>
      <c r="S42" s="266" t="str">
        <f t="shared" si="0"/>
        <v>Chủ hộ</v>
      </c>
    </row>
    <row r="43" spans="1:19" s="83" customFormat="1" ht="25.5" customHeight="1" x14ac:dyDescent="0.25">
      <c r="A43" s="111">
        <v>32</v>
      </c>
      <c r="B43" s="111" t="str">
        <f>IF(S43="","",COUNTA($S$12:S43))</f>
        <v/>
      </c>
      <c r="C43" s="116"/>
      <c r="D43" s="116" t="s">
        <v>284</v>
      </c>
      <c r="E43" s="117">
        <v>3</v>
      </c>
      <c r="F43" s="118">
        <v>33494</v>
      </c>
      <c r="G43" s="117">
        <v>1</v>
      </c>
      <c r="H43" s="119" t="s">
        <v>285</v>
      </c>
      <c r="I43" s="117" t="s">
        <v>20</v>
      </c>
      <c r="J43" s="117" t="s">
        <v>99</v>
      </c>
      <c r="K43" s="117" t="s">
        <v>100</v>
      </c>
      <c r="L43" s="117" t="s">
        <v>101</v>
      </c>
      <c r="M43" s="117"/>
      <c r="N43" s="117"/>
      <c r="O43" s="117"/>
      <c r="P43" s="117"/>
      <c r="Q43" s="117"/>
      <c r="R43" s="78" t="s">
        <v>1012</v>
      </c>
      <c r="S43" s="266"/>
    </row>
    <row r="44" spans="1:19" s="83" customFormat="1" ht="25.5" customHeight="1" x14ac:dyDescent="0.25">
      <c r="A44" s="111">
        <v>33</v>
      </c>
      <c r="B44" s="111">
        <f>IF(S44="","",COUNTA($S$12:S44))</f>
        <v>6</v>
      </c>
      <c r="C44" s="116" t="s">
        <v>286</v>
      </c>
      <c r="D44" s="116" t="s">
        <v>286</v>
      </c>
      <c r="E44" s="117">
        <v>1</v>
      </c>
      <c r="F44" s="118">
        <v>18994</v>
      </c>
      <c r="G44" s="117">
        <v>2</v>
      </c>
      <c r="H44" s="119" t="s">
        <v>287</v>
      </c>
      <c r="I44" s="117" t="s">
        <v>20</v>
      </c>
      <c r="J44" s="117" t="s">
        <v>99</v>
      </c>
      <c r="K44" s="117" t="s">
        <v>100</v>
      </c>
      <c r="L44" s="117" t="s">
        <v>101</v>
      </c>
      <c r="M44" s="117"/>
      <c r="N44" s="117"/>
      <c r="O44" s="117"/>
      <c r="P44" s="117"/>
      <c r="Q44" s="117"/>
      <c r="R44" s="78" t="s">
        <v>1012</v>
      </c>
      <c r="S44" s="266" t="str">
        <f t="shared" si="0"/>
        <v>Chủ hộ</v>
      </c>
    </row>
    <row r="45" spans="1:19" s="83" customFormat="1" ht="25.5" customHeight="1" x14ac:dyDescent="0.25">
      <c r="A45" s="111">
        <v>34</v>
      </c>
      <c r="B45" s="111" t="str">
        <f>IF(S45="","",COUNTA($S$12:S45))</f>
        <v/>
      </c>
      <c r="C45" s="116"/>
      <c r="D45" s="116" t="s">
        <v>288</v>
      </c>
      <c r="E45" s="117">
        <v>3</v>
      </c>
      <c r="F45" s="118">
        <v>34170</v>
      </c>
      <c r="G45" s="117">
        <v>1</v>
      </c>
      <c r="H45" s="119" t="s">
        <v>289</v>
      </c>
      <c r="I45" s="117" t="s">
        <v>20</v>
      </c>
      <c r="J45" s="117" t="s">
        <v>99</v>
      </c>
      <c r="K45" s="117" t="s">
        <v>100</v>
      </c>
      <c r="L45" s="117" t="s">
        <v>101</v>
      </c>
      <c r="M45" s="117"/>
      <c r="N45" s="117"/>
      <c r="O45" s="117"/>
      <c r="P45" s="117"/>
      <c r="Q45" s="117"/>
      <c r="R45" s="78" t="s">
        <v>1012</v>
      </c>
      <c r="S45" s="266"/>
    </row>
    <row r="46" spans="1:19" s="83" customFormat="1" ht="25.5" customHeight="1" x14ac:dyDescent="0.25">
      <c r="A46" s="111">
        <v>35</v>
      </c>
      <c r="B46" s="111" t="str">
        <f>IF(S46="","",COUNTA($S$12:S46))</f>
        <v/>
      </c>
      <c r="C46" s="116"/>
      <c r="D46" s="116" t="s">
        <v>290</v>
      </c>
      <c r="E46" s="117">
        <v>5</v>
      </c>
      <c r="F46" s="118">
        <v>41447</v>
      </c>
      <c r="G46" s="117">
        <v>1</v>
      </c>
      <c r="H46" s="119" t="s">
        <v>291</v>
      </c>
      <c r="I46" s="117" t="s">
        <v>20</v>
      </c>
      <c r="J46" s="117" t="s">
        <v>99</v>
      </c>
      <c r="K46" s="117" t="s">
        <v>100</v>
      </c>
      <c r="L46" s="117" t="s">
        <v>101</v>
      </c>
      <c r="M46" s="117"/>
      <c r="N46" s="117"/>
      <c r="O46" s="117"/>
      <c r="P46" s="117"/>
      <c r="Q46" s="117"/>
      <c r="R46" s="78" t="s">
        <v>1012</v>
      </c>
      <c r="S46" s="266"/>
    </row>
    <row r="47" spans="1:19" s="83" customFormat="1" ht="25.5" customHeight="1" x14ac:dyDescent="0.25">
      <c r="A47" s="111">
        <v>36</v>
      </c>
      <c r="B47" s="111" t="str">
        <f>IF(S47="","",COUNTA($S$12:S47))</f>
        <v/>
      </c>
      <c r="C47" s="116"/>
      <c r="D47" s="116" t="s">
        <v>292</v>
      </c>
      <c r="E47" s="117">
        <v>5</v>
      </c>
      <c r="F47" s="118">
        <v>35042</v>
      </c>
      <c r="G47" s="117">
        <v>2</v>
      </c>
      <c r="H47" s="119" t="s">
        <v>293</v>
      </c>
      <c r="I47" s="117" t="s">
        <v>20</v>
      </c>
      <c r="J47" s="117" t="s">
        <v>99</v>
      </c>
      <c r="K47" s="117" t="s">
        <v>100</v>
      </c>
      <c r="L47" s="117" t="s">
        <v>101</v>
      </c>
      <c r="M47" s="117"/>
      <c r="N47" s="117"/>
      <c r="O47" s="117"/>
      <c r="P47" s="117"/>
      <c r="Q47" s="117"/>
      <c r="R47" s="78" t="s">
        <v>1012</v>
      </c>
      <c r="S47" s="266"/>
    </row>
    <row r="48" spans="1:19" s="83" customFormat="1" ht="25.5" customHeight="1" x14ac:dyDescent="0.25">
      <c r="A48" s="111">
        <v>37</v>
      </c>
      <c r="B48" s="111" t="str">
        <f>IF(S48="","",COUNTA($S$12:S48))</f>
        <v/>
      </c>
      <c r="C48" s="116"/>
      <c r="D48" s="116" t="s">
        <v>294</v>
      </c>
      <c r="E48" s="117">
        <v>5</v>
      </c>
      <c r="F48" s="118">
        <v>41975</v>
      </c>
      <c r="G48" s="117">
        <v>2</v>
      </c>
      <c r="H48" s="119" t="s">
        <v>295</v>
      </c>
      <c r="I48" s="117" t="s">
        <v>20</v>
      </c>
      <c r="J48" s="117" t="s">
        <v>99</v>
      </c>
      <c r="K48" s="117" t="s">
        <v>100</v>
      </c>
      <c r="L48" s="117" t="s">
        <v>101</v>
      </c>
      <c r="M48" s="117"/>
      <c r="N48" s="117"/>
      <c r="O48" s="117"/>
      <c r="P48" s="117"/>
      <c r="Q48" s="117"/>
      <c r="R48" s="78" t="s">
        <v>1012</v>
      </c>
      <c r="S48" s="266"/>
    </row>
    <row r="49" spans="1:19" s="83" customFormat="1" ht="25.5" customHeight="1" x14ac:dyDescent="0.25">
      <c r="A49" s="111">
        <v>38</v>
      </c>
      <c r="B49" s="111" t="str">
        <f>IF(S49="","",COUNTA($S$12:S49))</f>
        <v/>
      </c>
      <c r="C49" s="116"/>
      <c r="D49" s="116" t="s">
        <v>296</v>
      </c>
      <c r="E49" s="117">
        <v>5</v>
      </c>
      <c r="F49" s="118">
        <v>39303</v>
      </c>
      <c r="G49" s="117">
        <v>2</v>
      </c>
      <c r="H49" s="119" t="s">
        <v>297</v>
      </c>
      <c r="I49" s="117" t="s">
        <v>20</v>
      </c>
      <c r="J49" s="117" t="s">
        <v>99</v>
      </c>
      <c r="K49" s="117" t="s">
        <v>100</v>
      </c>
      <c r="L49" s="117" t="s">
        <v>101</v>
      </c>
      <c r="M49" s="117"/>
      <c r="N49" s="117"/>
      <c r="O49" s="117"/>
      <c r="P49" s="117"/>
      <c r="Q49" s="117"/>
      <c r="R49" s="78" t="s">
        <v>1012</v>
      </c>
      <c r="S49" s="266"/>
    </row>
    <row r="50" spans="1:19" s="83" customFormat="1" ht="25.5" customHeight="1" x14ac:dyDescent="0.25">
      <c r="A50" s="111">
        <v>39</v>
      </c>
      <c r="B50" s="111" t="str">
        <f>IF(S50="","",COUNTA($S$12:S50))</f>
        <v/>
      </c>
      <c r="C50" s="116"/>
      <c r="D50" s="116" t="s">
        <v>298</v>
      </c>
      <c r="E50" s="117">
        <v>5</v>
      </c>
      <c r="F50" s="118">
        <v>41254</v>
      </c>
      <c r="G50" s="117">
        <v>2</v>
      </c>
      <c r="H50" s="119" t="s">
        <v>299</v>
      </c>
      <c r="I50" s="117" t="s">
        <v>20</v>
      </c>
      <c r="J50" s="117" t="s">
        <v>99</v>
      </c>
      <c r="K50" s="117" t="s">
        <v>100</v>
      </c>
      <c r="L50" s="117" t="s">
        <v>101</v>
      </c>
      <c r="M50" s="117"/>
      <c r="N50" s="117"/>
      <c r="O50" s="117"/>
      <c r="P50" s="117"/>
      <c r="Q50" s="117"/>
      <c r="R50" s="78" t="s">
        <v>1012</v>
      </c>
      <c r="S50" s="266"/>
    </row>
    <row r="51" spans="1:19" s="83" customFormat="1" ht="25.5" customHeight="1" x14ac:dyDescent="0.25">
      <c r="A51" s="111">
        <v>40</v>
      </c>
      <c r="B51" s="111">
        <f>IF(S51="","",COUNTA($S$12:S51))</f>
        <v>7</v>
      </c>
      <c r="C51" s="116" t="s">
        <v>300</v>
      </c>
      <c r="D51" s="116" t="s">
        <v>300</v>
      </c>
      <c r="E51" s="117">
        <v>1</v>
      </c>
      <c r="F51" s="118">
        <v>22647</v>
      </c>
      <c r="G51" s="117">
        <v>2</v>
      </c>
      <c r="H51" s="121" t="s">
        <v>301</v>
      </c>
      <c r="I51" s="117" t="s">
        <v>20</v>
      </c>
      <c r="J51" s="117" t="s">
        <v>99</v>
      </c>
      <c r="K51" s="117" t="s">
        <v>100</v>
      </c>
      <c r="L51" s="117" t="s">
        <v>108</v>
      </c>
      <c r="M51" s="117"/>
      <c r="N51" s="117"/>
      <c r="O51" s="117" t="s">
        <v>102</v>
      </c>
      <c r="P51" s="117"/>
      <c r="Q51" s="117"/>
      <c r="R51" s="78" t="s">
        <v>1012</v>
      </c>
      <c r="S51" s="266" t="str">
        <f t="shared" si="0"/>
        <v>Chủ hộ</v>
      </c>
    </row>
    <row r="52" spans="1:19" s="83" customFormat="1" ht="25.5" customHeight="1" x14ac:dyDescent="0.25">
      <c r="A52" s="111">
        <v>41</v>
      </c>
      <c r="B52" s="111" t="str">
        <f>IF(S52="","",COUNTA($S$12:S52))</f>
        <v/>
      </c>
      <c r="C52" s="116"/>
      <c r="D52" s="116" t="s">
        <v>302</v>
      </c>
      <c r="E52" s="117">
        <v>3</v>
      </c>
      <c r="F52" s="118">
        <v>32998</v>
      </c>
      <c r="G52" s="117">
        <v>1</v>
      </c>
      <c r="H52" s="119" t="s">
        <v>303</v>
      </c>
      <c r="I52" s="117" t="s">
        <v>20</v>
      </c>
      <c r="J52" s="117" t="s">
        <v>99</v>
      </c>
      <c r="K52" s="117" t="s">
        <v>100</v>
      </c>
      <c r="L52" s="117" t="s">
        <v>108</v>
      </c>
      <c r="M52" s="117"/>
      <c r="N52" s="117"/>
      <c r="O52" s="117"/>
      <c r="P52" s="117"/>
      <c r="Q52" s="117"/>
      <c r="R52" s="78" t="s">
        <v>1012</v>
      </c>
      <c r="S52" s="266"/>
    </row>
    <row r="53" spans="1:19" s="83" customFormat="1" ht="25.5" customHeight="1" x14ac:dyDescent="0.25">
      <c r="A53" s="111">
        <v>42</v>
      </c>
      <c r="B53" s="111">
        <f>IF(S53="","",COUNTA($S$12:S53))</f>
        <v>8</v>
      </c>
      <c r="C53" s="116" t="s">
        <v>304</v>
      </c>
      <c r="D53" s="116" t="s">
        <v>304</v>
      </c>
      <c r="E53" s="117">
        <v>1</v>
      </c>
      <c r="F53" s="118">
        <v>20049</v>
      </c>
      <c r="G53" s="117">
        <v>1</v>
      </c>
      <c r="H53" s="119" t="s">
        <v>305</v>
      </c>
      <c r="I53" s="117" t="s">
        <v>20</v>
      </c>
      <c r="J53" s="117" t="s">
        <v>99</v>
      </c>
      <c r="K53" s="117" t="s">
        <v>100</v>
      </c>
      <c r="L53" s="117" t="s">
        <v>108</v>
      </c>
      <c r="M53" s="117"/>
      <c r="N53" s="117"/>
      <c r="O53" s="117"/>
      <c r="P53" s="117"/>
      <c r="Q53" s="117"/>
      <c r="R53" s="78" t="s">
        <v>1012</v>
      </c>
      <c r="S53" s="266" t="str">
        <f t="shared" si="0"/>
        <v>Chủ hộ</v>
      </c>
    </row>
    <row r="54" spans="1:19" s="83" customFormat="1" ht="25.5" customHeight="1" x14ac:dyDescent="0.25">
      <c r="A54" s="111">
        <v>43</v>
      </c>
      <c r="B54" s="111">
        <f>IF(S54="","",COUNTA($S$12:S54))</f>
        <v>9</v>
      </c>
      <c r="C54" s="116" t="s">
        <v>306</v>
      </c>
      <c r="D54" s="116" t="s">
        <v>306</v>
      </c>
      <c r="E54" s="117">
        <v>1</v>
      </c>
      <c r="F54" s="118">
        <v>18503</v>
      </c>
      <c r="G54" s="117">
        <v>2</v>
      </c>
      <c r="H54" s="119" t="s">
        <v>307</v>
      </c>
      <c r="I54" s="117" t="s">
        <v>20</v>
      </c>
      <c r="J54" s="117" t="s">
        <v>99</v>
      </c>
      <c r="K54" s="117" t="s">
        <v>100</v>
      </c>
      <c r="L54" s="117" t="s">
        <v>108</v>
      </c>
      <c r="M54" s="117"/>
      <c r="N54" s="117"/>
      <c r="O54" s="117" t="s">
        <v>102</v>
      </c>
      <c r="P54" s="117"/>
      <c r="Q54" s="117"/>
      <c r="R54" s="78" t="s">
        <v>1012</v>
      </c>
      <c r="S54" s="266" t="str">
        <f t="shared" si="0"/>
        <v>Chủ hộ</v>
      </c>
    </row>
    <row r="55" spans="1:19" s="83" customFormat="1" ht="25.5" customHeight="1" x14ac:dyDescent="0.25">
      <c r="A55" s="111">
        <v>44</v>
      </c>
      <c r="B55" s="111" t="str">
        <f>IF(S55="","",COUNTA($S$12:S55))</f>
        <v/>
      </c>
      <c r="C55" s="116"/>
      <c r="D55" s="116" t="s">
        <v>308</v>
      </c>
      <c r="E55" s="117">
        <v>5</v>
      </c>
      <c r="F55" s="118">
        <v>19943</v>
      </c>
      <c r="G55" s="117">
        <v>1</v>
      </c>
      <c r="H55" s="119" t="s">
        <v>309</v>
      </c>
      <c r="I55" s="117" t="s">
        <v>20</v>
      </c>
      <c r="J55" s="117" t="s">
        <v>99</v>
      </c>
      <c r="K55" s="117" t="s">
        <v>100</v>
      </c>
      <c r="L55" s="117" t="s">
        <v>108</v>
      </c>
      <c r="M55" s="117"/>
      <c r="N55" s="117"/>
      <c r="O55" s="117"/>
      <c r="P55" s="117"/>
      <c r="Q55" s="117"/>
      <c r="R55" s="78" t="s">
        <v>1012</v>
      </c>
      <c r="S55" s="266"/>
    </row>
    <row r="56" spans="1:19" s="83" customFormat="1" ht="25.5" customHeight="1" x14ac:dyDescent="0.25">
      <c r="A56" s="111">
        <v>45</v>
      </c>
      <c r="B56" s="111" t="str">
        <f>IF(S56="","",COUNTA($S$12:S56))</f>
        <v/>
      </c>
      <c r="C56" s="116"/>
      <c r="D56" s="116" t="s">
        <v>310</v>
      </c>
      <c r="E56" s="117">
        <v>3</v>
      </c>
      <c r="F56" s="118">
        <v>29421</v>
      </c>
      <c r="G56" s="117">
        <v>2</v>
      </c>
      <c r="H56" s="119" t="s">
        <v>311</v>
      </c>
      <c r="I56" s="117" t="s">
        <v>20</v>
      </c>
      <c r="J56" s="117" t="s">
        <v>99</v>
      </c>
      <c r="K56" s="117" t="s">
        <v>100</v>
      </c>
      <c r="L56" s="117" t="s">
        <v>108</v>
      </c>
      <c r="M56" s="117"/>
      <c r="N56" s="117"/>
      <c r="O56" s="117"/>
      <c r="P56" s="117"/>
      <c r="Q56" s="117"/>
      <c r="R56" s="78" t="s">
        <v>1012</v>
      </c>
      <c r="S56" s="266"/>
    </row>
    <row r="57" spans="1:19" s="83" customFormat="1" ht="25.5" customHeight="1" x14ac:dyDescent="0.25">
      <c r="A57" s="111">
        <v>46</v>
      </c>
      <c r="B57" s="111" t="str">
        <f>IF(S57="","",COUNTA($S$12:S57))</f>
        <v/>
      </c>
      <c r="C57" s="116"/>
      <c r="D57" s="116" t="s">
        <v>312</v>
      </c>
      <c r="E57" s="117">
        <v>5</v>
      </c>
      <c r="F57" s="118">
        <v>41567</v>
      </c>
      <c r="G57" s="117">
        <v>2</v>
      </c>
      <c r="H57" s="120" t="s">
        <v>313</v>
      </c>
      <c r="I57" s="117" t="s">
        <v>20</v>
      </c>
      <c r="J57" s="117" t="s">
        <v>99</v>
      </c>
      <c r="K57" s="117" t="s">
        <v>100</v>
      </c>
      <c r="L57" s="117" t="s">
        <v>108</v>
      </c>
      <c r="M57" s="117"/>
      <c r="N57" s="117"/>
      <c r="O57" s="117"/>
      <c r="P57" s="117"/>
      <c r="Q57" s="117"/>
      <c r="R57" s="78" t="s">
        <v>1012</v>
      </c>
      <c r="S57" s="266"/>
    </row>
    <row r="58" spans="1:19" s="83" customFormat="1" ht="25.5" customHeight="1" x14ac:dyDescent="0.25">
      <c r="A58" s="111">
        <v>47</v>
      </c>
      <c r="B58" s="111">
        <f>IF(S58="","",COUNTA($S$12:S58))</f>
        <v>10</v>
      </c>
      <c r="C58" s="116" t="s">
        <v>314</v>
      </c>
      <c r="D58" s="116" t="s">
        <v>314</v>
      </c>
      <c r="E58" s="117">
        <v>1</v>
      </c>
      <c r="F58" s="118">
        <v>37676</v>
      </c>
      <c r="G58" s="117">
        <v>2</v>
      </c>
      <c r="H58" s="119" t="s">
        <v>315</v>
      </c>
      <c r="I58" s="117" t="s">
        <v>20</v>
      </c>
      <c r="J58" s="117" t="s">
        <v>99</v>
      </c>
      <c r="K58" s="117" t="s">
        <v>100</v>
      </c>
      <c r="L58" s="117" t="s">
        <v>108</v>
      </c>
      <c r="M58" s="117"/>
      <c r="N58" s="117"/>
      <c r="O58" s="117"/>
      <c r="P58" s="117"/>
      <c r="Q58" s="117"/>
      <c r="R58" s="78" t="s">
        <v>1012</v>
      </c>
      <c r="S58" s="266" t="str">
        <f t="shared" si="0"/>
        <v>Chủ hộ</v>
      </c>
    </row>
    <row r="59" spans="1:19" s="83" customFormat="1" ht="25.5" customHeight="1" x14ac:dyDescent="0.25">
      <c r="A59" s="111">
        <v>48</v>
      </c>
      <c r="B59" s="111" t="str">
        <f>IF(S59="","",COUNTA($S$12:S59))</f>
        <v/>
      </c>
      <c r="C59" s="116"/>
      <c r="D59" s="116" t="s">
        <v>316</v>
      </c>
      <c r="E59" s="117">
        <v>5</v>
      </c>
      <c r="F59" s="118">
        <v>38637</v>
      </c>
      <c r="G59" s="117">
        <v>2</v>
      </c>
      <c r="H59" s="119" t="s">
        <v>317</v>
      </c>
      <c r="I59" s="117" t="s">
        <v>20</v>
      </c>
      <c r="J59" s="117" t="s">
        <v>99</v>
      </c>
      <c r="K59" s="117" t="s">
        <v>100</v>
      </c>
      <c r="L59" s="117" t="s">
        <v>108</v>
      </c>
      <c r="M59" s="117"/>
      <c r="N59" s="117"/>
      <c r="O59" s="117"/>
      <c r="P59" s="117"/>
      <c r="Q59" s="117"/>
      <c r="R59" s="78" t="s">
        <v>1012</v>
      </c>
      <c r="S59" s="266"/>
    </row>
    <row r="60" spans="1:19" s="83" customFormat="1" ht="25.5" customHeight="1" x14ac:dyDescent="0.25">
      <c r="A60" s="111">
        <v>49</v>
      </c>
      <c r="B60" s="111" t="str">
        <f>IF(S60="","",COUNTA($S$12:S60))</f>
        <v/>
      </c>
      <c r="C60" s="116"/>
      <c r="D60" s="116" t="s">
        <v>318</v>
      </c>
      <c r="E60" s="117">
        <v>5</v>
      </c>
      <c r="F60" s="118">
        <v>39505</v>
      </c>
      <c r="G60" s="117">
        <v>1</v>
      </c>
      <c r="H60" s="119" t="s">
        <v>319</v>
      </c>
      <c r="I60" s="117" t="s">
        <v>20</v>
      </c>
      <c r="J60" s="117" t="s">
        <v>99</v>
      </c>
      <c r="K60" s="117" t="s">
        <v>100</v>
      </c>
      <c r="L60" s="117" t="s">
        <v>108</v>
      </c>
      <c r="M60" s="117"/>
      <c r="N60" s="117"/>
      <c r="O60" s="117"/>
      <c r="P60" s="117"/>
      <c r="Q60" s="117"/>
      <c r="R60" s="78" t="s">
        <v>1012</v>
      </c>
      <c r="S60" s="266"/>
    </row>
    <row r="61" spans="1:19" s="83" customFormat="1" ht="25.5" customHeight="1" x14ac:dyDescent="0.25">
      <c r="A61" s="111">
        <v>50</v>
      </c>
      <c r="B61" s="111">
        <f>IF(S61="","",COUNTA($S$12:S61))</f>
        <v>11</v>
      </c>
      <c r="C61" s="116" t="s">
        <v>320</v>
      </c>
      <c r="D61" s="116" t="s">
        <v>320</v>
      </c>
      <c r="E61" s="117">
        <v>1</v>
      </c>
      <c r="F61" s="118">
        <v>17899</v>
      </c>
      <c r="G61" s="117">
        <v>1</v>
      </c>
      <c r="H61" s="119" t="s">
        <v>321</v>
      </c>
      <c r="I61" s="117" t="s">
        <v>20</v>
      </c>
      <c r="J61" s="117" t="s">
        <v>99</v>
      </c>
      <c r="K61" s="117" t="s">
        <v>100</v>
      </c>
      <c r="L61" s="117" t="s">
        <v>108</v>
      </c>
      <c r="M61" s="117"/>
      <c r="N61" s="117"/>
      <c r="O61" s="117" t="s">
        <v>102</v>
      </c>
      <c r="P61" s="117"/>
      <c r="Q61" s="117"/>
      <c r="R61" s="78" t="s">
        <v>1012</v>
      </c>
      <c r="S61" s="266" t="str">
        <f t="shared" si="0"/>
        <v>Chủ hộ</v>
      </c>
    </row>
    <row r="62" spans="1:19" s="83" customFormat="1" ht="25.5" customHeight="1" x14ac:dyDescent="0.25">
      <c r="A62" s="111">
        <v>51</v>
      </c>
      <c r="B62" s="111" t="str">
        <f>IF(S62="","",COUNTA($S$12:S62))</f>
        <v/>
      </c>
      <c r="C62" s="116"/>
      <c r="D62" s="116" t="s">
        <v>322</v>
      </c>
      <c r="E62" s="117">
        <v>2</v>
      </c>
      <c r="F62" s="118">
        <v>18629</v>
      </c>
      <c r="G62" s="117">
        <v>2</v>
      </c>
      <c r="H62" s="119" t="s">
        <v>323</v>
      </c>
      <c r="I62" s="117" t="s">
        <v>20</v>
      </c>
      <c r="J62" s="117" t="s">
        <v>99</v>
      </c>
      <c r="K62" s="117" t="s">
        <v>100</v>
      </c>
      <c r="L62" s="117" t="s">
        <v>108</v>
      </c>
      <c r="M62" s="117"/>
      <c r="N62" s="117"/>
      <c r="O62" s="117"/>
      <c r="P62" s="117"/>
      <c r="Q62" s="117"/>
      <c r="R62" s="78" t="s">
        <v>1012</v>
      </c>
      <c r="S62" s="266"/>
    </row>
    <row r="63" spans="1:19" s="83" customFormat="1" ht="25.5" customHeight="1" x14ac:dyDescent="0.25">
      <c r="A63" s="111">
        <v>52</v>
      </c>
      <c r="B63" s="111" t="str">
        <f>IF(S63="","",COUNTA($S$12:S63))</f>
        <v/>
      </c>
      <c r="C63" s="116"/>
      <c r="D63" s="116" t="s">
        <v>324</v>
      </c>
      <c r="E63" s="117">
        <v>3</v>
      </c>
      <c r="F63" s="118">
        <v>28312</v>
      </c>
      <c r="G63" s="117">
        <v>1</v>
      </c>
      <c r="H63" s="119" t="s">
        <v>325</v>
      </c>
      <c r="I63" s="117" t="s">
        <v>20</v>
      </c>
      <c r="J63" s="117" t="s">
        <v>99</v>
      </c>
      <c r="K63" s="117" t="s">
        <v>100</v>
      </c>
      <c r="L63" s="117" t="s">
        <v>108</v>
      </c>
      <c r="M63" s="117"/>
      <c r="N63" s="117"/>
      <c r="O63" s="117"/>
      <c r="P63" s="117"/>
      <c r="Q63" s="117"/>
      <c r="R63" s="78" t="s">
        <v>1012</v>
      </c>
      <c r="S63" s="266"/>
    </row>
    <row r="64" spans="1:19" s="83" customFormat="1" ht="25.5" customHeight="1" x14ac:dyDescent="0.25">
      <c r="A64" s="111">
        <v>53</v>
      </c>
      <c r="B64" s="111" t="str">
        <f>IF(S64="","",COUNTA($S$12:S64))</f>
        <v/>
      </c>
      <c r="C64" s="116"/>
      <c r="D64" s="116" t="s">
        <v>326</v>
      </c>
      <c r="E64" s="117">
        <v>3</v>
      </c>
      <c r="F64" s="118">
        <v>34858</v>
      </c>
      <c r="G64" s="117">
        <v>1</v>
      </c>
      <c r="H64" s="119" t="s">
        <v>327</v>
      </c>
      <c r="I64" s="117" t="s">
        <v>20</v>
      </c>
      <c r="J64" s="117" t="s">
        <v>99</v>
      </c>
      <c r="K64" s="117" t="s">
        <v>100</v>
      </c>
      <c r="L64" s="117" t="s">
        <v>108</v>
      </c>
      <c r="M64" s="117"/>
      <c r="N64" s="117"/>
      <c r="O64" s="117"/>
      <c r="P64" s="117"/>
      <c r="Q64" s="117"/>
      <c r="R64" s="78" t="s">
        <v>1012</v>
      </c>
      <c r="S64" s="266"/>
    </row>
    <row r="65" spans="1:19" s="83" customFormat="1" ht="25.5" customHeight="1" x14ac:dyDescent="0.25">
      <c r="A65" s="111">
        <v>54</v>
      </c>
      <c r="B65" s="111" t="str">
        <f>IF(S65="","",COUNTA($S$12:S65))</f>
        <v/>
      </c>
      <c r="C65" s="116"/>
      <c r="D65" s="116" t="s">
        <v>328</v>
      </c>
      <c r="E65" s="117">
        <v>3</v>
      </c>
      <c r="F65" s="118">
        <v>32729</v>
      </c>
      <c r="G65" s="117">
        <v>2</v>
      </c>
      <c r="H65" s="119" t="s">
        <v>329</v>
      </c>
      <c r="I65" s="117" t="s">
        <v>20</v>
      </c>
      <c r="J65" s="117" t="s">
        <v>99</v>
      </c>
      <c r="K65" s="117" t="s">
        <v>100</v>
      </c>
      <c r="L65" s="117" t="s">
        <v>108</v>
      </c>
      <c r="M65" s="117"/>
      <c r="N65" s="117"/>
      <c r="O65" s="117"/>
      <c r="P65" s="117"/>
      <c r="Q65" s="117"/>
      <c r="R65" s="78" t="s">
        <v>1012</v>
      </c>
      <c r="S65" s="266"/>
    </row>
    <row r="66" spans="1:19" s="83" customFormat="1" ht="25.5" customHeight="1" x14ac:dyDescent="0.25">
      <c r="A66" s="111">
        <v>55</v>
      </c>
      <c r="B66" s="111" t="str">
        <f>IF(S66="","",COUNTA($S$12:S66))</f>
        <v/>
      </c>
      <c r="C66" s="116"/>
      <c r="D66" s="116" t="s">
        <v>330</v>
      </c>
      <c r="E66" s="117">
        <v>5</v>
      </c>
      <c r="F66" s="118">
        <v>42331</v>
      </c>
      <c r="G66" s="117">
        <v>2</v>
      </c>
      <c r="H66" s="119" t="s">
        <v>331</v>
      </c>
      <c r="I66" s="117" t="s">
        <v>20</v>
      </c>
      <c r="J66" s="117" t="s">
        <v>99</v>
      </c>
      <c r="K66" s="117" t="s">
        <v>100</v>
      </c>
      <c r="L66" s="117" t="s">
        <v>108</v>
      </c>
      <c r="M66" s="117"/>
      <c r="N66" s="117"/>
      <c r="O66" s="117"/>
      <c r="P66" s="117"/>
      <c r="Q66" s="117"/>
      <c r="R66" s="78" t="s">
        <v>1012</v>
      </c>
      <c r="S66" s="266"/>
    </row>
    <row r="67" spans="1:19" s="83" customFormat="1" ht="25.5" customHeight="1" x14ac:dyDescent="0.25">
      <c r="A67" s="111">
        <v>56</v>
      </c>
      <c r="B67" s="111" t="str">
        <f>IF(S67="","",COUNTA($S$12:S67))</f>
        <v/>
      </c>
      <c r="C67" s="116"/>
      <c r="D67" s="116" t="s">
        <v>332</v>
      </c>
      <c r="E67" s="117">
        <v>5</v>
      </c>
      <c r="F67" s="118">
        <v>43123</v>
      </c>
      <c r="G67" s="117">
        <v>1</v>
      </c>
      <c r="H67" s="119" t="s">
        <v>333</v>
      </c>
      <c r="I67" s="117" t="s">
        <v>20</v>
      </c>
      <c r="J67" s="117" t="s">
        <v>99</v>
      </c>
      <c r="K67" s="117" t="s">
        <v>100</v>
      </c>
      <c r="L67" s="117" t="s">
        <v>108</v>
      </c>
      <c r="M67" s="117"/>
      <c r="N67" s="117"/>
      <c r="O67" s="117"/>
      <c r="P67" s="117"/>
      <c r="Q67" s="117"/>
      <c r="R67" s="78" t="s">
        <v>1012</v>
      </c>
      <c r="S67" s="266"/>
    </row>
    <row r="68" spans="1:19" s="83" customFormat="1" ht="25.5" customHeight="1" x14ac:dyDescent="0.25">
      <c r="A68" s="111">
        <v>57</v>
      </c>
      <c r="B68" s="111">
        <f>IF(S68="","",COUNTA($S$12:S68))</f>
        <v>12</v>
      </c>
      <c r="C68" s="116" t="s">
        <v>334</v>
      </c>
      <c r="D68" s="116" t="s">
        <v>334</v>
      </c>
      <c r="E68" s="117">
        <v>1</v>
      </c>
      <c r="F68" s="118">
        <v>17533</v>
      </c>
      <c r="G68" s="117">
        <v>1</v>
      </c>
      <c r="H68" s="119" t="s">
        <v>335</v>
      </c>
      <c r="I68" s="117" t="s">
        <v>20</v>
      </c>
      <c r="J68" s="117" t="s">
        <v>99</v>
      </c>
      <c r="K68" s="117" t="s">
        <v>100</v>
      </c>
      <c r="L68" s="117" t="s">
        <v>108</v>
      </c>
      <c r="M68" s="117"/>
      <c r="N68" s="117"/>
      <c r="O68" s="117" t="s">
        <v>102</v>
      </c>
      <c r="P68" s="117"/>
      <c r="Q68" s="117"/>
      <c r="R68" s="78" t="s">
        <v>1012</v>
      </c>
      <c r="S68" s="266" t="str">
        <f t="shared" si="0"/>
        <v>Chủ hộ</v>
      </c>
    </row>
    <row r="69" spans="1:19" s="83" customFormat="1" ht="25.5" customHeight="1" x14ac:dyDescent="0.25">
      <c r="A69" s="111">
        <v>58</v>
      </c>
      <c r="B69" s="111">
        <f>IF(S69="","",COUNTA($S$12:S69))</f>
        <v>13</v>
      </c>
      <c r="C69" s="116" t="s">
        <v>336</v>
      </c>
      <c r="D69" s="116" t="s">
        <v>336</v>
      </c>
      <c r="E69" s="117">
        <v>1</v>
      </c>
      <c r="F69" s="118">
        <v>21916</v>
      </c>
      <c r="G69" s="117">
        <v>2</v>
      </c>
      <c r="H69" s="119" t="s">
        <v>337</v>
      </c>
      <c r="I69" s="117" t="s">
        <v>20</v>
      </c>
      <c r="J69" s="117" t="s">
        <v>99</v>
      </c>
      <c r="K69" s="117" t="s">
        <v>100</v>
      </c>
      <c r="L69" s="117" t="s">
        <v>108</v>
      </c>
      <c r="M69" s="117"/>
      <c r="N69" s="117"/>
      <c r="O69" s="117" t="s">
        <v>102</v>
      </c>
      <c r="P69" s="117"/>
      <c r="Q69" s="117"/>
      <c r="R69" s="78" t="s">
        <v>1012</v>
      </c>
      <c r="S69" s="266" t="str">
        <f t="shared" si="0"/>
        <v>Chủ hộ</v>
      </c>
    </row>
    <row r="70" spans="1:19" s="83" customFormat="1" ht="25.5" customHeight="1" x14ac:dyDescent="0.25">
      <c r="A70" s="111">
        <v>59</v>
      </c>
      <c r="B70" s="111">
        <f>IF(S70="","",COUNTA($S$12:S70))</f>
        <v>14</v>
      </c>
      <c r="C70" s="116" t="s">
        <v>338</v>
      </c>
      <c r="D70" s="116" t="s">
        <v>338</v>
      </c>
      <c r="E70" s="117">
        <v>1</v>
      </c>
      <c r="F70" s="118">
        <v>20821</v>
      </c>
      <c r="G70" s="117">
        <v>2</v>
      </c>
      <c r="H70" s="119" t="s">
        <v>339</v>
      </c>
      <c r="I70" s="117" t="s">
        <v>20</v>
      </c>
      <c r="J70" s="117" t="s">
        <v>99</v>
      </c>
      <c r="K70" s="117" t="s">
        <v>100</v>
      </c>
      <c r="L70" s="117" t="s">
        <v>108</v>
      </c>
      <c r="M70" s="117"/>
      <c r="N70" s="117"/>
      <c r="O70" s="117" t="s">
        <v>102</v>
      </c>
      <c r="P70" s="117"/>
      <c r="Q70" s="117"/>
      <c r="R70" s="78" t="s">
        <v>1012</v>
      </c>
      <c r="S70" s="266" t="str">
        <f t="shared" si="0"/>
        <v>Chủ hộ</v>
      </c>
    </row>
    <row r="71" spans="1:19" s="83" customFormat="1" ht="25.5" customHeight="1" x14ac:dyDescent="0.25">
      <c r="A71" s="111">
        <v>60</v>
      </c>
      <c r="B71" s="111" t="str">
        <f>IF(S71="","",COUNTA($S$12:S71))</f>
        <v/>
      </c>
      <c r="C71" s="116"/>
      <c r="D71" s="116" t="s">
        <v>340</v>
      </c>
      <c r="E71" s="117">
        <v>3</v>
      </c>
      <c r="F71" s="118">
        <v>35814</v>
      </c>
      <c r="G71" s="117">
        <v>2</v>
      </c>
      <c r="H71" s="121" t="s">
        <v>341</v>
      </c>
      <c r="I71" s="117" t="s">
        <v>20</v>
      </c>
      <c r="J71" s="117" t="s">
        <v>99</v>
      </c>
      <c r="K71" s="117" t="s">
        <v>100</v>
      </c>
      <c r="L71" s="117" t="s">
        <v>108</v>
      </c>
      <c r="M71" s="117"/>
      <c r="N71" s="117"/>
      <c r="O71" s="117"/>
      <c r="P71" s="117"/>
      <c r="Q71" s="117"/>
      <c r="R71" s="78" t="s">
        <v>1012</v>
      </c>
      <c r="S71" s="266"/>
    </row>
    <row r="72" spans="1:19" s="83" customFormat="1" ht="25.5" customHeight="1" x14ac:dyDescent="0.25">
      <c r="A72" s="111">
        <v>61</v>
      </c>
      <c r="B72" s="111" t="str">
        <f>IF(S72="","",COUNTA($S$12:S72))</f>
        <v/>
      </c>
      <c r="C72" s="116"/>
      <c r="D72" s="116" t="s">
        <v>342</v>
      </c>
      <c r="E72" s="117">
        <v>5</v>
      </c>
      <c r="F72" s="118">
        <v>43084</v>
      </c>
      <c r="G72" s="117">
        <v>1</v>
      </c>
      <c r="H72" s="119" t="s">
        <v>343</v>
      </c>
      <c r="I72" s="117" t="s">
        <v>20</v>
      </c>
      <c r="J72" s="117" t="s">
        <v>99</v>
      </c>
      <c r="K72" s="117" t="s">
        <v>100</v>
      </c>
      <c r="L72" s="117" t="s">
        <v>108</v>
      </c>
      <c r="M72" s="117"/>
      <c r="N72" s="117"/>
      <c r="O72" s="117"/>
      <c r="P72" s="117"/>
      <c r="Q72" s="117"/>
      <c r="R72" s="78" t="s">
        <v>1012</v>
      </c>
      <c r="S72" s="266"/>
    </row>
    <row r="73" spans="1:19" s="83" customFormat="1" ht="25.5" customHeight="1" x14ac:dyDescent="0.25">
      <c r="A73" s="111">
        <v>62</v>
      </c>
      <c r="B73" s="111">
        <f>IF(S73="","",COUNTA($S$12:S73))</f>
        <v>15</v>
      </c>
      <c r="C73" s="116" t="s">
        <v>344</v>
      </c>
      <c r="D73" s="116" t="s">
        <v>344</v>
      </c>
      <c r="E73" s="117">
        <v>1</v>
      </c>
      <c r="F73" s="118">
        <v>24388</v>
      </c>
      <c r="G73" s="117">
        <v>1</v>
      </c>
      <c r="H73" s="119" t="s">
        <v>345</v>
      </c>
      <c r="I73" s="117" t="s">
        <v>20</v>
      </c>
      <c r="J73" s="117" t="s">
        <v>99</v>
      </c>
      <c r="K73" s="117" t="s">
        <v>100</v>
      </c>
      <c r="L73" s="117" t="s">
        <v>108</v>
      </c>
      <c r="M73" s="117"/>
      <c r="N73" s="117"/>
      <c r="O73" s="117" t="s">
        <v>102</v>
      </c>
      <c r="P73" s="117"/>
      <c r="Q73" s="117"/>
      <c r="R73" s="78" t="s">
        <v>1012</v>
      </c>
      <c r="S73" s="266" t="str">
        <f t="shared" si="0"/>
        <v>Chủ hộ</v>
      </c>
    </row>
    <row r="74" spans="1:19" s="83" customFormat="1" ht="25.5" customHeight="1" x14ac:dyDescent="0.25">
      <c r="A74" s="111">
        <v>63</v>
      </c>
      <c r="B74" s="111" t="str">
        <f>IF(S74="","",COUNTA($S$12:S74))</f>
        <v/>
      </c>
      <c r="C74" s="116"/>
      <c r="D74" s="116" t="s">
        <v>346</v>
      </c>
      <c r="E74" s="117">
        <v>2</v>
      </c>
      <c r="F74" s="118">
        <v>25725</v>
      </c>
      <c r="G74" s="117">
        <v>2</v>
      </c>
      <c r="H74" s="119" t="s">
        <v>347</v>
      </c>
      <c r="I74" s="117" t="s">
        <v>20</v>
      </c>
      <c r="J74" s="117" t="s">
        <v>99</v>
      </c>
      <c r="K74" s="117" t="s">
        <v>100</v>
      </c>
      <c r="L74" s="117" t="s">
        <v>108</v>
      </c>
      <c r="M74" s="117"/>
      <c r="N74" s="117"/>
      <c r="O74" s="117"/>
      <c r="P74" s="117"/>
      <c r="Q74" s="117"/>
      <c r="R74" s="78" t="s">
        <v>1012</v>
      </c>
      <c r="S74" s="266"/>
    </row>
    <row r="75" spans="1:19" s="83" customFormat="1" ht="25.5" customHeight="1" x14ac:dyDescent="0.25">
      <c r="A75" s="111">
        <v>64</v>
      </c>
      <c r="B75" s="111" t="str">
        <f>IF(S75="","",COUNTA($S$12:S75))</f>
        <v/>
      </c>
      <c r="C75" s="116"/>
      <c r="D75" s="116" t="s">
        <v>348</v>
      </c>
      <c r="E75" s="117">
        <v>3</v>
      </c>
      <c r="F75" s="118">
        <v>35777</v>
      </c>
      <c r="G75" s="117">
        <v>2</v>
      </c>
      <c r="H75" s="121" t="s">
        <v>349</v>
      </c>
      <c r="I75" s="117" t="s">
        <v>20</v>
      </c>
      <c r="J75" s="117" t="s">
        <v>99</v>
      </c>
      <c r="K75" s="117" t="s">
        <v>100</v>
      </c>
      <c r="L75" s="117" t="s">
        <v>108</v>
      </c>
      <c r="M75" s="117"/>
      <c r="N75" s="117"/>
      <c r="O75" s="117"/>
      <c r="P75" s="117"/>
      <c r="Q75" s="117"/>
      <c r="R75" s="78" t="s">
        <v>1012</v>
      </c>
      <c r="S75" s="266"/>
    </row>
    <row r="76" spans="1:19" s="83" customFormat="1" ht="25.5" customHeight="1" x14ac:dyDescent="0.25">
      <c r="A76" s="111">
        <v>65</v>
      </c>
      <c r="B76" s="111" t="str">
        <f>IF(S76="","",COUNTA($S$12:S76))</f>
        <v/>
      </c>
      <c r="C76" s="116"/>
      <c r="D76" s="116" t="s">
        <v>350</v>
      </c>
      <c r="E76" s="117">
        <v>3</v>
      </c>
      <c r="F76" s="118">
        <v>36621</v>
      </c>
      <c r="G76" s="117">
        <v>1</v>
      </c>
      <c r="H76" s="121" t="s">
        <v>351</v>
      </c>
      <c r="I76" s="117" t="s">
        <v>20</v>
      </c>
      <c r="J76" s="117" t="s">
        <v>99</v>
      </c>
      <c r="K76" s="117" t="s">
        <v>100</v>
      </c>
      <c r="L76" s="117" t="s">
        <v>108</v>
      </c>
      <c r="M76" s="117"/>
      <c r="N76" s="117"/>
      <c r="O76" s="117"/>
      <c r="P76" s="117"/>
      <c r="Q76" s="117"/>
      <c r="R76" s="78" t="s">
        <v>1012</v>
      </c>
      <c r="S76" s="266"/>
    </row>
    <row r="77" spans="1:19" s="83" customFormat="1" ht="25.5" customHeight="1" x14ac:dyDescent="0.25">
      <c r="A77" s="111">
        <v>66</v>
      </c>
      <c r="B77" s="111" t="str">
        <f>IF(S77="","",COUNTA($S$12:S77))</f>
        <v/>
      </c>
      <c r="C77" s="116"/>
      <c r="D77" s="116" t="s">
        <v>352</v>
      </c>
      <c r="E77" s="117">
        <v>3</v>
      </c>
      <c r="F77" s="118">
        <v>37685</v>
      </c>
      <c r="G77" s="117">
        <v>1</v>
      </c>
      <c r="H77" s="119" t="s">
        <v>353</v>
      </c>
      <c r="I77" s="117" t="s">
        <v>20</v>
      </c>
      <c r="J77" s="117" t="s">
        <v>99</v>
      </c>
      <c r="K77" s="117" t="s">
        <v>100</v>
      </c>
      <c r="L77" s="117" t="s">
        <v>108</v>
      </c>
      <c r="M77" s="117"/>
      <c r="N77" s="117"/>
      <c r="O77" s="117"/>
      <c r="P77" s="117"/>
      <c r="Q77" s="117"/>
      <c r="R77" s="78" t="s">
        <v>1012</v>
      </c>
      <c r="S77" s="266"/>
    </row>
    <row r="78" spans="1:19" s="83" customFormat="1" ht="25.5" customHeight="1" x14ac:dyDescent="0.25">
      <c r="A78" s="111">
        <v>67</v>
      </c>
      <c r="B78" s="111">
        <f>IF(S78="","",COUNTA($S$12:S78))</f>
        <v>16</v>
      </c>
      <c r="C78" s="116" t="s">
        <v>354</v>
      </c>
      <c r="D78" s="116" t="s">
        <v>354</v>
      </c>
      <c r="E78" s="117">
        <v>1</v>
      </c>
      <c r="F78" s="118">
        <v>24473</v>
      </c>
      <c r="G78" s="117">
        <v>2</v>
      </c>
      <c r="H78" s="119" t="s">
        <v>355</v>
      </c>
      <c r="I78" s="117" t="s">
        <v>20</v>
      </c>
      <c r="J78" s="117" t="s">
        <v>99</v>
      </c>
      <c r="K78" s="117" t="s">
        <v>100</v>
      </c>
      <c r="L78" s="117" t="s">
        <v>108</v>
      </c>
      <c r="M78" s="117"/>
      <c r="N78" s="117"/>
      <c r="O78" s="117" t="s">
        <v>102</v>
      </c>
      <c r="P78" s="117" t="s">
        <v>102</v>
      </c>
      <c r="Q78" s="117"/>
      <c r="R78" s="78" t="s">
        <v>1012</v>
      </c>
      <c r="S78" s="266" t="str">
        <f t="shared" ref="S78:S136" si="1">IF(E78=1,"Chủ hộ","không đếm")</f>
        <v>Chủ hộ</v>
      </c>
    </row>
    <row r="79" spans="1:19" s="83" customFormat="1" ht="25.5" customHeight="1" x14ac:dyDescent="0.25">
      <c r="A79" s="111">
        <v>68</v>
      </c>
      <c r="B79" s="111">
        <f>IF(S79="","",COUNTA($S$12:S79))</f>
        <v>17</v>
      </c>
      <c r="C79" s="116" t="s">
        <v>356</v>
      </c>
      <c r="D79" s="116" t="s">
        <v>356</v>
      </c>
      <c r="E79" s="117">
        <v>1</v>
      </c>
      <c r="F79" s="118">
        <v>18629</v>
      </c>
      <c r="G79" s="117">
        <v>2</v>
      </c>
      <c r="H79" s="119" t="s">
        <v>357</v>
      </c>
      <c r="I79" s="117" t="s">
        <v>20</v>
      </c>
      <c r="J79" s="117" t="s">
        <v>99</v>
      </c>
      <c r="K79" s="117" t="s">
        <v>100</v>
      </c>
      <c r="L79" s="117" t="s">
        <v>118</v>
      </c>
      <c r="M79" s="117"/>
      <c r="N79" s="117"/>
      <c r="O79" s="117" t="s">
        <v>102</v>
      </c>
      <c r="P79" s="117"/>
      <c r="Q79" s="117"/>
      <c r="R79" s="78" t="s">
        <v>1012</v>
      </c>
      <c r="S79" s="266" t="str">
        <f t="shared" si="1"/>
        <v>Chủ hộ</v>
      </c>
    </row>
    <row r="80" spans="1:19" s="83" customFormat="1" ht="25.5" customHeight="1" x14ac:dyDescent="0.25">
      <c r="A80" s="111">
        <v>69</v>
      </c>
      <c r="B80" s="111" t="str">
        <f>IF(S80="","",COUNTA($S$12:S80))</f>
        <v/>
      </c>
      <c r="C80" s="116"/>
      <c r="D80" s="116" t="s">
        <v>358</v>
      </c>
      <c r="E80" s="117">
        <v>5</v>
      </c>
      <c r="F80" s="118">
        <v>30907</v>
      </c>
      <c r="G80" s="117">
        <v>2</v>
      </c>
      <c r="H80" s="121" t="s">
        <v>359</v>
      </c>
      <c r="I80" s="117" t="s">
        <v>20</v>
      </c>
      <c r="J80" s="117" t="s">
        <v>99</v>
      </c>
      <c r="K80" s="117" t="s">
        <v>100</v>
      </c>
      <c r="L80" s="117" t="s">
        <v>118</v>
      </c>
      <c r="M80" s="117"/>
      <c r="N80" s="117"/>
      <c r="O80" s="117"/>
      <c r="P80" s="117"/>
      <c r="Q80" s="117"/>
      <c r="R80" s="78" t="s">
        <v>1012</v>
      </c>
      <c r="S80" s="266"/>
    </row>
    <row r="81" spans="1:19" s="83" customFormat="1" ht="25.5" customHeight="1" x14ac:dyDescent="0.25">
      <c r="A81" s="111">
        <v>70</v>
      </c>
      <c r="B81" s="111" t="str">
        <f>IF(S81="","",COUNTA($S$12:S81))</f>
        <v/>
      </c>
      <c r="C81" s="116"/>
      <c r="D81" s="116" t="s">
        <v>360</v>
      </c>
      <c r="E81" s="117">
        <v>5</v>
      </c>
      <c r="F81" s="118">
        <v>39541</v>
      </c>
      <c r="G81" s="117">
        <v>1</v>
      </c>
      <c r="H81" s="119" t="s">
        <v>361</v>
      </c>
      <c r="I81" s="117" t="s">
        <v>20</v>
      </c>
      <c r="J81" s="117" t="s">
        <v>99</v>
      </c>
      <c r="K81" s="117" t="s">
        <v>100</v>
      </c>
      <c r="L81" s="117" t="s">
        <v>118</v>
      </c>
      <c r="M81" s="117"/>
      <c r="N81" s="117"/>
      <c r="O81" s="117"/>
      <c r="P81" s="117"/>
      <c r="Q81" s="117"/>
      <c r="R81" s="78" t="s">
        <v>1012</v>
      </c>
      <c r="S81" s="266"/>
    </row>
    <row r="82" spans="1:19" s="83" customFormat="1" ht="25.5" customHeight="1" x14ac:dyDescent="0.25">
      <c r="A82" s="111">
        <v>71</v>
      </c>
      <c r="B82" s="111" t="str">
        <f>IF(S82="","",COUNTA($S$12:S82))</f>
        <v/>
      </c>
      <c r="C82" s="116"/>
      <c r="D82" s="116" t="s">
        <v>362</v>
      </c>
      <c r="E82" s="117">
        <v>5</v>
      </c>
      <c r="F82" s="118">
        <v>41336</v>
      </c>
      <c r="G82" s="117">
        <v>2</v>
      </c>
      <c r="H82" s="119" t="s">
        <v>363</v>
      </c>
      <c r="I82" s="117" t="s">
        <v>20</v>
      </c>
      <c r="J82" s="117" t="s">
        <v>99</v>
      </c>
      <c r="K82" s="117" t="s">
        <v>100</v>
      </c>
      <c r="L82" s="117" t="s">
        <v>118</v>
      </c>
      <c r="M82" s="117"/>
      <c r="N82" s="117"/>
      <c r="O82" s="117"/>
      <c r="P82" s="117"/>
      <c r="Q82" s="117"/>
      <c r="R82" s="78" t="s">
        <v>1012</v>
      </c>
      <c r="S82" s="266"/>
    </row>
    <row r="83" spans="1:19" s="83" customFormat="1" ht="25.5" customHeight="1" x14ac:dyDescent="0.25">
      <c r="A83" s="111">
        <v>72</v>
      </c>
      <c r="B83" s="111">
        <f>IF(S83="","",COUNTA($S$12:S83))</f>
        <v>18</v>
      </c>
      <c r="C83" s="116" t="s">
        <v>364</v>
      </c>
      <c r="D83" s="116" t="s">
        <v>364</v>
      </c>
      <c r="E83" s="117">
        <v>1</v>
      </c>
      <c r="F83" s="118">
        <v>18629</v>
      </c>
      <c r="G83" s="117">
        <v>2</v>
      </c>
      <c r="H83" s="119" t="s">
        <v>365</v>
      </c>
      <c r="I83" s="117" t="s">
        <v>20</v>
      </c>
      <c r="J83" s="117" t="s">
        <v>99</v>
      </c>
      <c r="K83" s="117" t="s">
        <v>100</v>
      </c>
      <c r="L83" s="117" t="s">
        <v>118</v>
      </c>
      <c r="M83" s="117"/>
      <c r="N83" s="117"/>
      <c r="O83" s="117" t="s">
        <v>102</v>
      </c>
      <c r="P83" s="117"/>
      <c r="Q83" s="117"/>
      <c r="R83" s="78" t="s">
        <v>1012</v>
      </c>
      <c r="S83" s="266" t="str">
        <f t="shared" si="1"/>
        <v>Chủ hộ</v>
      </c>
    </row>
    <row r="84" spans="1:19" s="83" customFormat="1" ht="25.5" customHeight="1" x14ac:dyDescent="0.25">
      <c r="A84" s="111">
        <v>73</v>
      </c>
      <c r="B84" s="111" t="str">
        <f>IF(S84="","",COUNTA($S$12:S84))</f>
        <v/>
      </c>
      <c r="C84" s="116"/>
      <c r="D84" s="116" t="s">
        <v>366</v>
      </c>
      <c r="E84" s="117">
        <v>5</v>
      </c>
      <c r="F84" s="118">
        <v>29409</v>
      </c>
      <c r="G84" s="117">
        <v>1</v>
      </c>
      <c r="H84" s="119" t="s">
        <v>367</v>
      </c>
      <c r="I84" s="117" t="s">
        <v>20</v>
      </c>
      <c r="J84" s="117" t="s">
        <v>99</v>
      </c>
      <c r="K84" s="117" t="s">
        <v>100</v>
      </c>
      <c r="L84" s="117" t="s">
        <v>118</v>
      </c>
      <c r="M84" s="117"/>
      <c r="N84" s="117"/>
      <c r="O84" s="117"/>
      <c r="P84" s="117"/>
      <c r="Q84" s="117"/>
      <c r="R84" s="78" t="s">
        <v>1012</v>
      </c>
      <c r="S84" s="266"/>
    </row>
    <row r="85" spans="1:19" s="83" customFormat="1" ht="25.5" customHeight="1" x14ac:dyDescent="0.25">
      <c r="A85" s="111">
        <v>74</v>
      </c>
      <c r="B85" s="111" t="str">
        <f>IF(S85="","",COUNTA($S$12:S85))</f>
        <v/>
      </c>
      <c r="C85" s="116"/>
      <c r="D85" s="116" t="s">
        <v>368</v>
      </c>
      <c r="E85" s="117">
        <v>5</v>
      </c>
      <c r="F85" s="118">
        <v>32420</v>
      </c>
      <c r="G85" s="117">
        <v>2</v>
      </c>
      <c r="H85" s="119" t="s">
        <v>369</v>
      </c>
      <c r="I85" s="117" t="s">
        <v>20</v>
      </c>
      <c r="J85" s="117" t="s">
        <v>99</v>
      </c>
      <c r="K85" s="117" t="s">
        <v>100</v>
      </c>
      <c r="L85" s="117" t="s">
        <v>118</v>
      </c>
      <c r="M85" s="117"/>
      <c r="N85" s="117"/>
      <c r="O85" s="117"/>
      <c r="P85" s="117"/>
      <c r="Q85" s="117"/>
      <c r="R85" s="78" t="s">
        <v>1012</v>
      </c>
      <c r="S85" s="266"/>
    </row>
    <row r="86" spans="1:19" s="83" customFormat="1" ht="25.5" customHeight="1" x14ac:dyDescent="0.25">
      <c r="A86" s="111">
        <v>75</v>
      </c>
      <c r="B86" s="111" t="str">
        <f>IF(S86="","",COUNTA($S$12:S86))</f>
        <v/>
      </c>
      <c r="C86" s="116"/>
      <c r="D86" s="116" t="s">
        <v>370</v>
      </c>
      <c r="E86" s="117">
        <v>5</v>
      </c>
      <c r="F86" s="118">
        <v>40646</v>
      </c>
      <c r="G86" s="117">
        <v>1</v>
      </c>
      <c r="H86" s="119" t="s">
        <v>371</v>
      </c>
      <c r="I86" s="117" t="s">
        <v>20</v>
      </c>
      <c r="J86" s="117" t="s">
        <v>99</v>
      </c>
      <c r="K86" s="117" t="s">
        <v>100</v>
      </c>
      <c r="L86" s="117" t="s">
        <v>118</v>
      </c>
      <c r="M86" s="117"/>
      <c r="N86" s="117"/>
      <c r="O86" s="117"/>
      <c r="P86" s="117"/>
      <c r="Q86" s="117"/>
      <c r="R86" s="78" t="s">
        <v>1012</v>
      </c>
      <c r="S86" s="266"/>
    </row>
    <row r="87" spans="1:19" s="83" customFormat="1" ht="25.5" customHeight="1" x14ac:dyDescent="0.25">
      <c r="A87" s="111">
        <v>76</v>
      </c>
      <c r="B87" s="111" t="str">
        <f>IF(S87="","",COUNTA($S$12:S87))</f>
        <v/>
      </c>
      <c r="C87" s="116"/>
      <c r="D87" s="116" t="s">
        <v>893</v>
      </c>
      <c r="E87" s="117">
        <v>5</v>
      </c>
      <c r="F87" s="118">
        <v>43673</v>
      </c>
      <c r="G87" s="117">
        <v>2</v>
      </c>
      <c r="H87" s="119" t="s">
        <v>372</v>
      </c>
      <c r="I87" s="117" t="s">
        <v>20</v>
      </c>
      <c r="J87" s="117" t="s">
        <v>99</v>
      </c>
      <c r="K87" s="117" t="s">
        <v>100</v>
      </c>
      <c r="L87" s="117" t="s">
        <v>118</v>
      </c>
      <c r="M87" s="117"/>
      <c r="N87" s="117"/>
      <c r="O87" s="117"/>
      <c r="P87" s="117"/>
      <c r="Q87" s="117"/>
      <c r="R87" s="78" t="s">
        <v>1012</v>
      </c>
      <c r="S87" s="266"/>
    </row>
    <row r="88" spans="1:19" s="83" customFormat="1" ht="25.5" customHeight="1" x14ac:dyDescent="0.25">
      <c r="A88" s="111">
        <v>77</v>
      </c>
      <c r="B88" s="111">
        <f>IF(S88="","",COUNTA($S$12:S88))</f>
        <v>19</v>
      </c>
      <c r="C88" s="116" t="s">
        <v>373</v>
      </c>
      <c r="D88" s="116" t="s">
        <v>373</v>
      </c>
      <c r="E88" s="117">
        <v>1</v>
      </c>
      <c r="F88" s="118">
        <v>19725</v>
      </c>
      <c r="G88" s="117">
        <v>2</v>
      </c>
      <c r="H88" s="119" t="s">
        <v>374</v>
      </c>
      <c r="I88" s="117" t="s">
        <v>20</v>
      </c>
      <c r="J88" s="117" t="s">
        <v>99</v>
      </c>
      <c r="K88" s="117" t="s">
        <v>100</v>
      </c>
      <c r="L88" s="117" t="s">
        <v>118</v>
      </c>
      <c r="M88" s="117"/>
      <c r="N88" s="117"/>
      <c r="O88" s="117" t="s">
        <v>102</v>
      </c>
      <c r="P88" s="117"/>
      <c r="Q88" s="117"/>
      <c r="R88" s="78" t="s">
        <v>1012</v>
      </c>
      <c r="S88" s="266" t="str">
        <f t="shared" si="1"/>
        <v>Chủ hộ</v>
      </c>
    </row>
    <row r="89" spans="1:19" s="83" customFormat="1" ht="26.25" customHeight="1" x14ac:dyDescent="0.25">
      <c r="A89" s="111">
        <v>78</v>
      </c>
      <c r="B89" s="111">
        <f>IF(S89="","",COUNTA($S$12:S89))</f>
        <v>20</v>
      </c>
      <c r="C89" s="116" t="s">
        <v>375</v>
      </c>
      <c r="D89" s="116" t="s">
        <v>375</v>
      </c>
      <c r="E89" s="117">
        <v>1</v>
      </c>
      <c r="F89" s="118">
        <v>30942</v>
      </c>
      <c r="G89" s="117">
        <v>1</v>
      </c>
      <c r="H89" s="121" t="s">
        <v>376</v>
      </c>
      <c r="I89" s="117" t="s">
        <v>20</v>
      </c>
      <c r="J89" s="117" t="s">
        <v>99</v>
      </c>
      <c r="K89" s="117" t="s">
        <v>100</v>
      </c>
      <c r="L89" s="117" t="s">
        <v>118</v>
      </c>
      <c r="M89" s="117"/>
      <c r="N89" s="117"/>
      <c r="O89" s="117"/>
      <c r="P89" s="117"/>
      <c r="Q89" s="117"/>
      <c r="R89" s="78" t="s">
        <v>1012</v>
      </c>
      <c r="S89" s="266" t="str">
        <f t="shared" si="1"/>
        <v>Chủ hộ</v>
      </c>
    </row>
    <row r="90" spans="1:19" s="83" customFormat="1" ht="26.25" customHeight="1" x14ac:dyDescent="0.25">
      <c r="A90" s="111">
        <v>79</v>
      </c>
      <c r="B90" s="111" t="str">
        <f>IF(S90="","",COUNTA($S$12:S90))</f>
        <v/>
      </c>
      <c r="C90" s="116"/>
      <c r="D90" s="116" t="s">
        <v>377</v>
      </c>
      <c r="E90" s="117">
        <v>3</v>
      </c>
      <c r="F90" s="118">
        <v>40241</v>
      </c>
      <c r="G90" s="117">
        <v>2</v>
      </c>
      <c r="H90" s="119" t="s">
        <v>378</v>
      </c>
      <c r="I90" s="117" t="s">
        <v>20</v>
      </c>
      <c r="J90" s="117" t="s">
        <v>99</v>
      </c>
      <c r="K90" s="117" t="s">
        <v>100</v>
      </c>
      <c r="L90" s="117" t="s">
        <v>118</v>
      </c>
      <c r="M90" s="117"/>
      <c r="N90" s="117"/>
      <c r="O90" s="117"/>
      <c r="P90" s="117"/>
      <c r="Q90" s="117"/>
      <c r="R90" s="78" t="s">
        <v>1012</v>
      </c>
      <c r="S90" s="266"/>
    </row>
    <row r="91" spans="1:19" s="83" customFormat="1" ht="26.25" customHeight="1" x14ac:dyDescent="0.25">
      <c r="A91" s="111">
        <v>80</v>
      </c>
      <c r="B91" s="111" t="str">
        <f>IF(S91="","",COUNTA($S$12:S91))</f>
        <v/>
      </c>
      <c r="C91" s="116"/>
      <c r="D91" s="116" t="s">
        <v>379</v>
      </c>
      <c r="E91" s="117">
        <v>3</v>
      </c>
      <c r="F91" s="118">
        <v>42574</v>
      </c>
      <c r="G91" s="117">
        <v>1</v>
      </c>
      <c r="H91" s="119" t="s">
        <v>380</v>
      </c>
      <c r="I91" s="117" t="s">
        <v>20</v>
      </c>
      <c r="J91" s="117" t="s">
        <v>99</v>
      </c>
      <c r="K91" s="117" t="s">
        <v>100</v>
      </c>
      <c r="L91" s="117" t="s">
        <v>118</v>
      </c>
      <c r="M91" s="117"/>
      <c r="N91" s="117"/>
      <c r="O91" s="117"/>
      <c r="P91" s="117"/>
      <c r="Q91" s="117"/>
      <c r="R91" s="78" t="s">
        <v>1012</v>
      </c>
      <c r="S91" s="266"/>
    </row>
    <row r="92" spans="1:19" s="83" customFormat="1" ht="26.25" customHeight="1" x14ac:dyDescent="0.25">
      <c r="A92" s="111">
        <v>81</v>
      </c>
      <c r="B92" s="111">
        <f>IF(S92="","",COUNTA($S$12:S92))</f>
        <v>21</v>
      </c>
      <c r="C92" s="116" t="s">
        <v>209</v>
      </c>
      <c r="D92" s="116" t="s">
        <v>209</v>
      </c>
      <c r="E92" s="117">
        <v>1</v>
      </c>
      <c r="F92" s="118">
        <v>20090</v>
      </c>
      <c r="G92" s="117">
        <v>2</v>
      </c>
      <c r="H92" s="119" t="s">
        <v>381</v>
      </c>
      <c r="I92" s="117" t="s">
        <v>20</v>
      </c>
      <c r="J92" s="117" t="s">
        <v>99</v>
      </c>
      <c r="K92" s="117" t="s">
        <v>100</v>
      </c>
      <c r="L92" s="117" t="s">
        <v>118</v>
      </c>
      <c r="M92" s="117"/>
      <c r="N92" s="117"/>
      <c r="O92" s="117" t="s">
        <v>102</v>
      </c>
      <c r="P92" s="117"/>
      <c r="Q92" s="117"/>
      <c r="R92" s="78" t="s">
        <v>1012</v>
      </c>
      <c r="S92" s="266" t="str">
        <f t="shared" si="1"/>
        <v>Chủ hộ</v>
      </c>
    </row>
    <row r="93" spans="1:19" s="83" customFormat="1" ht="26.25" customHeight="1" x14ac:dyDescent="0.25">
      <c r="A93" s="111">
        <v>82</v>
      </c>
      <c r="B93" s="111" t="str">
        <f>IF(S93="","",COUNTA($S$12:S93))</f>
        <v/>
      </c>
      <c r="C93" s="116"/>
      <c r="D93" s="116" t="s">
        <v>382</v>
      </c>
      <c r="E93" s="117">
        <v>3</v>
      </c>
      <c r="F93" s="118">
        <v>31975</v>
      </c>
      <c r="G93" s="117">
        <v>2</v>
      </c>
      <c r="H93" s="121" t="s">
        <v>383</v>
      </c>
      <c r="I93" s="117" t="s">
        <v>20</v>
      </c>
      <c r="J93" s="117" t="s">
        <v>99</v>
      </c>
      <c r="K93" s="117" t="s">
        <v>100</v>
      </c>
      <c r="L93" s="117" t="s">
        <v>118</v>
      </c>
      <c r="M93" s="117"/>
      <c r="N93" s="117"/>
      <c r="O93" s="117"/>
      <c r="P93" s="117"/>
      <c r="Q93" s="117"/>
      <c r="R93" s="78" t="s">
        <v>1012</v>
      </c>
      <c r="S93" s="266"/>
    </row>
    <row r="94" spans="1:19" s="83" customFormat="1" ht="26.25" customHeight="1" x14ac:dyDescent="0.25">
      <c r="A94" s="111">
        <v>83</v>
      </c>
      <c r="B94" s="111" t="str">
        <f>IF(S94="","",COUNTA($S$12:S94))</f>
        <v/>
      </c>
      <c r="C94" s="116"/>
      <c r="D94" s="116" t="s">
        <v>384</v>
      </c>
      <c r="E94" s="117">
        <v>3</v>
      </c>
      <c r="F94" s="118">
        <v>33665</v>
      </c>
      <c r="G94" s="117">
        <v>1</v>
      </c>
      <c r="H94" s="121" t="s">
        <v>385</v>
      </c>
      <c r="I94" s="117" t="s">
        <v>20</v>
      </c>
      <c r="J94" s="117" t="s">
        <v>99</v>
      </c>
      <c r="K94" s="117" t="s">
        <v>100</v>
      </c>
      <c r="L94" s="117" t="s">
        <v>118</v>
      </c>
      <c r="M94" s="117"/>
      <c r="N94" s="117"/>
      <c r="O94" s="117"/>
      <c r="P94" s="117"/>
      <c r="Q94" s="117"/>
      <c r="R94" s="78" t="s">
        <v>1012</v>
      </c>
      <c r="S94" s="266"/>
    </row>
    <row r="95" spans="1:19" s="83" customFormat="1" ht="26.25" customHeight="1" x14ac:dyDescent="0.25">
      <c r="A95" s="111">
        <v>84</v>
      </c>
      <c r="B95" s="111" t="str">
        <f>IF(S95="","",COUNTA($S$12:S95))</f>
        <v/>
      </c>
      <c r="C95" s="116"/>
      <c r="D95" s="116" t="s">
        <v>386</v>
      </c>
      <c r="E95" s="117">
        <v>5</v>
      </c>
      <c r="F95" s="118">
        <v>39206</v>
      </c>
      <c r="G95" s="117">
        <v>2</v>
      </c>
      <c r="H95" s="119" t="s">
        <v>387</v>
      </c>
      <c r="I95" s="117" t="s">
        <v>20</v>
      </c>
      <c r="J95" s="117" t="s">
        <v>99</v>
      </c>
      <c r="K95" s="117" t="s">
        <v>100</v>
      </c>
      <c r="L95" s="117" t="s">
        <v>118</v>
      </c>
      <c r="M95" s="117"/>
      <c r="N95" s="117"/>
      <c r="O95" s="117"/>
      <c r="P95" s="117"/>
      <c r="Q95" s="117"/>
      <c r="R95" s="78" t="s">
        <v>1012</v>
      </c>
      <c r="S95" s="266"/>
    </row>
    <row r="96" spans="1:19" s="83" customFormat="1" ht="26.25" customHeight="1" x14ac:dyDescent="0.25">
      <c r="A96" s="111">
        <v>85</v>
      </c>
      <c r="B96" s="111">
        <f>IF(S96="","",COUNTA($S$12:S96))</f>
        <v>22</v>
      </c>
      <c r="C96" s="116" t="s">
        <v>388</v>
      </c>
      <c r="D96" s="116" t="s">
        <v>388</v>
      </c>
      <c r="E96" s="117">
        <v>1</v>
      </c>
      <c r="F96" s="118">
        <v>17899</v>
      </c>
      <c r="G96" s="117">
        <v>2</v>
      </c>
      <c r="H96" s="119" t="s">
        <v>389</v>
      </c>
      <c r="I96" s="117" t="s">
        <v>20</v>
      </c>
      <c r="J96" s="117" t="s">
        <v>99</v>
      </c>
      <c r="K96" s="117" t="s">
        <v>100</v>
      </c>
      <c r="L96" s="117" t="s">
        <v>118</v>
      </c>
      <c r="M96" s="117"/>
      <c r="N96" s="117"/>
      <c r="O96" s="117" t="s">
        <v>102</v>
      </c>
      <c r="P96" s="117"/>
      <c r="Q96" s="117"/>
      <c r="R96" s="78" t="s">
        <v>1012</v>
      </c>
      <c r="S96" s="266" t="str">
        <f t="shared" si="1"/>
        <v>Chủ hộ</v>
      </c>
    </row>
    <row r="97" spans="1:19" s="83" customFormat="1" ht="26.25" customHeight="1" x14ac:dyDescent="0.25">
      <c r="A97" s="111">
        <v>86</v>
      </c>
      <c r="B97" s="111" t="str">
        <f>IF(S97="","",COUNTA($S$12:S97))</f>
        <v/>
      </c>
      <c r="C97" s="116"/>
      <c r="D97" s="116" t="s">
        <v>390</v>
      </c>
      <c r="E97" s="117">
        <v>3</v>
      </c>
      <c r="F97" s="118">
        <v>29148</v>
      </c>
      <c r="G97" s="117">
        <v>2</v>
      </c>
      <c r="H97" s="119" t="s">
        <v>391</v>
      </c>
      <c r="I97" s="117" t="s">
        <v>20</v>
      </c>
      <c r="J97" s="117" t="s">
        <v>99</v>
      </c>
      <c r="K97" s="117" t="s">
        <v>100</v>
      </c>
      <c r="L97" s="117" t="s">
        <v>118</v>
      </c>
      <c r="M97" s="117"/>
      <c r="N97" s="117"/>
      <c r="O97" s="117"/>
      <c r="P97" s="117"/>
      <c r="Q97" s="117"/>
      <c r="R97" s="78" t="s">
        <v>1012</v>
      </c>
      <c r="S97" s="266"/>
    </row>
    <row r="98" spans="1:19" s="83" customFormat="1" ht="26.25" customHeight="1" x14ac:dyDescent="0.25">
      <c r="A98" s="111">
        <v>87</v>
      </c>
      <c r="B98" s="111">
        <f>IF(S98="","",COUNTA($S$12:S98))</f>
        <v>23</v>
      </c>
      <c r="C98" s="116" t="s">
        <v>392</v>
      </c>
      <c r="D98" s="116" t="s">
        <v>392</v>
      </c>
      <c r="E98" s="117">
        <v>1</v>
      </c>
      <c r="F98" s="118">
        <v>22952</v>
      </c>
      <c r="G98" s="117">
        <v>2</v>
      </c>
      <c r="H98" s="119" t="s">
        <v>393</v>
      </c>
      <c r="I98" s="117" t="s">
        <v>20</v>
      </c>
      <c r="J98" s="117" t="s">
        <v>99</v>
      </c>
      <c r="K98" s="117" t="s">
        <v>100</v>
      </c>
      <c r="L98" s="117" t="s">
        <v>118</v>
      </c>
      <c r="M98" s="117"/>
      <c r="N98" s="117"/>
      <c r="O98" s="117" t="s">
        <v>102</v>
      </c>
      <c r="P98" s="117"/>
      <c r="Q98" s="117"/>
      <c r="R98" s="78" t="s">
        <v>1012</v>
      </c>
      <c r="S98" s="266" t="str">
        <f t="shared" si="1"/>
        <v>Chủ hộ</v>
      </c>
    </row>
    <row r="99" spans="1:19" s="83" customFormat="1" ht="26.25" customHeight="1" x14ac:dyDescent="0.25">
      <c r="A99" s="111">
        <v>88</v>
      </c>
      <c r="B99" s="111">
        <f>IF(S99="","",COUNTA($S$12:S99))</f>
        <v>24</v>
      </c>
      <c r="C99" s="116" t="s">
        <v>394</v>
      </c>
      <c r="D99" s="116" t="s">
        <v>394</v>
      </c>
      <c r="E99" s="117">
        <v>1</v>
      </c>
      <c r="F99" s="118" t="s">
        <v>395</v>
      </c>
      <c r="G99" s="117">
        <v>1</v>
      </c>
      <c r="H99" s="120" t="s">
        <v>396</v>
      </c>
      <c r="I99" s="117" t="s">
        <v>20</v>
      </c>
      <c r="J99" s="117" t="s">
        <v>99</v>
      </c>
      <c r="K99" s="117" t="s">
        <v>100</v>
      </c>
      <c r="L99" s="117" t="s">
        <v>118</v>
      </c>
      <c r="M99" s="117"/>
      <c r="N99" s="117"/>
      <c r="O99" s="117"/>
      <c r="P99" s="117"/>
      <c r="Q99" s="117"/>
      <c r="R99" s="78" t="s">
        <v>1012</v>
      </c>
      <c r="S99" s="266" t="str">
        <f t="shared" si="1"/>
        <v>Chủ hộ</v>
      </c>
    </row>
    <row r="100" spans="1:19" s="83" customFormat="1" ht="25.5" customHeight="1" x14ac:dyDescent="0.25">
      <c r="A100" s="111">
        <v>89</v>
      </c>
      <c r="B100" s="111" t="str">
        <f>IF(S100="","",COUNTA($S$12:S100))</f>
        <v/>
      </c>
      <c r="C100" s="116"/>
      <c r="D100" s="116" t="s">
        <v>397</v>
      </c>
      <c r="E100" s="117">
        <v>2</v>
      </c>
      <c r="F100" s="118" t="s">
        <v>398</v>
      </c>
      <c r="G100" s="117">
        <v>2</v>
      </c>
      <c r="H100" s="120" t="s">
        <v>399</v>
      </c>
      <c r="I100" s="117" t="s">
        <v>20</v>
      </c>
      <c r="J100" s="117" t="s">
        <v>99</v>
      </c>
      <c r="K100" s="117" t="s">
        <v>100</v>
      </c>
      <c r="L100" s="117" t="s">
        <v>118</v>
      </c>
      <c r="M100" s="117"/>
      <c r="N100" s="117"/>
      <c r="O100" s="117"/>
      <c r="P100" s="117"/>
      <c r="Q100" s="117"/>
      <c r="R100" s="78" t="s">
        <v>1012</v>
      </c>
      <c r="S100" s="266"/>
    </row>
    <row r="101" spans="1:19" s="83" customFormat="1" ht="25.5" customHeight="1" x14ac:dyDescent="0.25">
      <c r="A101" s="111">
        <v>90</v>
      </c>
      <c r="B101" s="111" t="str">
        <f>IF(S101="","",COUNTA($S$12:S101))</f>
        <v/>
      </c>
      <c r="C101" s="116"/>
      <c r="D101" s="116" t="s">
        <v>400</v>
      </c>
      <c r="E101" s="117">
        <v>3</v>
      </c>
      <c r="F101" s="118" t="s">
        <v>401</v>
      </c>
      <c r="G101" s="117">
        <v>1</v>
      </c>
      <c r="H101" s="120" t="s">
        <v>402</v>
      </c>
      <c r="I101" s="117" t="s">
        <v>20</v>
      </c>
      <c r="J101" s="117" t="s">
        <v>99</v>
      </c>
      <c r="K101" s="117" t="s">
        <v>100</v>
      </c>
      <c r="L101" s="117" t="s">
        <v>118</v>
      </c>
      <c r="M101" s="117"/>
      <c r="N101" s="117"/>
      <c r="O101" s="117"/>
      <c r="P101" s="117"/>
      <c r="Q101" s="117"/>
      <c r="R101" s="78" t="s">
        <v>1012</v>
      </c>
      <c r="S101" s="266"/>
    </row>
    <row r="102" spans="1:19" s="83" customFormat="1" ht="25.5" customHeight="1" x14ac:dyDescent="0.25">
      <c r="A102" s="111">
        <v>91</v>
      </c>
      <c r="B102" s="111">
        <f>IF(S102="","",COUNTA($S$12:S102))</f>
        <v>25</v>
      </c>
      <c r="C102" s="116" t="s">
        <v>403</v>
      </c>
      <c r="D102" s="116" t="s">
        <v>403</v>
      </c>
      <c r="E102" s="117">
        <v>1</v>
      </c>
      <c r="F102" s="118">
        <v>22626</v>
      </c>
      <c r="G102" s="117">
        <v>2</v>
      </c>
      <c r="H102" s="119" t="s">
        <v>404</v>
      </c>
      <c r="I102" s="117" t="s">
        <v>20</v>
      </c>
      <c r="J102" s="117" t="s">
        <v>99</v>
      </c>
      <c r="K102" s="117" t="s">
        <v>100</v>
      </c>
      <c r="L102" s="117" t="s">
        <v>119</v>
      </c>
      <c r="M102" s="117"/>
      <c r="N102" s="117"/>
      <c r="O102" s="117"/>
      <c r="P102" s="117"/>
      <c r="Q102" s="117"/>
      <c r="R102" s="78" t="s">
        <v>1012</v>
      </c>
      <c r="S102" s="266" t="str">
        <f t="shared" si="1"/>
        <v>Chủ hộ</v>
      </c>
    </row>
    <row r="103" spans="1:19" s="83" customFormat="1" ht="25.5" customHeight="1" x14ac:dyDescent="0.25">
      <c r="A103" s="111">
        <v>92</v>
      </c>
      <c r="B103" s="111" t="str">
        <f>IF(S103="","",COUNTA($S$12:S103))</f>
        <v/>
      </c>
      <c r="C103" s="116"/>
      <c r="D103" s="116" t="s">
        <v>405</v>
      </c>
      <c r="E103" s="117">
        <v>3</v>
      </c>
      <c r="F103" s="118">
        <v>33162</v>
      </c>
      <c r="G103" s="117">
        <v>2</v>
      </c>
      <c r="H103" s="119" t="s">
        <v>406</v>
      </c>
      <c r="I103" s="117" t="s">
        <v>20</v>
      </c>
      <c r="J103" s="117" t="s">
        <v>99</v>
      </c>
      <c r="K103" s="117" t="s">
        <v>100</v>
      </c>
      <c r="L103" s="117" t="s">
        <v>119</v>
      </c>
      <c r="M103" s="117"/>
      <c r="N103" s="117"/>
      <c r="O103" s="117"/>
      <c r="P103" s="117"/>
      <c r="Q103" s="117"/>
      <c r="R103" s="78" t="s">
        <v>1012</v>
      </c>
      <c r="S103" s="266"/>
    </row>
    <row r="104" spans="1:19" s="83" customFormat="1" ht="25.5" customHeight="1" x14ac:dyDescent="0.25">
      <c r="A104" s="111">
        <v>93</v>
      </c>
      <c r="B104" s="111" t="str">
        <f>IF(S104="","",COUNTA($S$12:S104))</f>
        <v/>
      </c>
      <c r="C104" s="116"/>
      <c r="D104" s="116" t="s">
        <v>407</v>
      </c>
      <c r="E104" s="117">
        <v>5</v>
      </c>
      <c r="F104" s="118">
        <v>40905</v>
      </c>
      <c r="G104" s="117">
        <v>1</v>
      </c>
      <c r="H104" s="119" t="s">
        <v>408</v>
      </c>
      <c r="I104" s="117" t="s">
        <v>20</v>
      </c>
      <c r="J104" s="117" t="s">
        <v>99</v>
      </c>
      <c r="K104" s="117" t="s">
        <v>100</v>
      </c>
      <c r="L104" s="117" t="s">
        <v>119</v>
      </c>
      <c r="M104" s="117"/>
      <c r="N104" s="117"/>
      <c r="O104" s="117"/>
      <c r="P104" s="117"/>
      <c r="Q104" s="117"/>
      <c r="R104" s="78" t="s">
        <v>1012</v>
      </c>
      <c r="S104" s="266"/>
    </row>
    <row r="105" spans="1:19" s="83" customFormat="1" ht="25.5" customHeight="1" x14ac:dyDescent="0.25">
      <c r="A105" s="111">
        <v>94</v>
      </c>
      <c r="B105" s="111">
        <f>IF(S105="","",COUNTA($S$12:S105))</f>
        <v>26</v>
      </c>
      <c r="C105" s="116" t="s">
        <v>409</v>
      </c>
      <c r="D105" s="116" t="s">
        <v>409</v>
      </c>
      <c r="E105" s="117">
        <v>1</v>
      </c>
      <c r="F105" s="118">
        <v>17533</v>
      </c>
      <c r="G105" s="117">
        <v>1</v>
      </c>
      <c r="H105" s="119" t="s">
        <v>410</v>
      </c>
      <c r="I105" s="117" t="s">
        <v>20</v>
      </c>
      <c r="J105" s="117" t="s">
        <v>99</v>
      </c>
      <c r="K105" s="117" t="s">
        <v>100</v>
      </c>
      <c r="L105" s="117" t="s">
        <v>119</v>
      </c>
      <c r="M105" s="117"/>
      <c r="N105" s="117"/>
      <c r="O105" s="117" t="s">
        <v>102</v>
      </c>
      <c r="P105" s="117"/>
      <c r="Q105" s="117"/>
      <c r="R105" s="78" t="s">
        <v>1012</v>
      </c>
      <c r="S105" s="266" t="str">
        <f t="shared" si="1"/>
        <v>Chủ hộ</v>
      </c>
    </row>
    <row r="106" spans="1:19" s="83" customFormat="1" ht="25.5" customHeight="1" x14ac:dyDescent="0.25">
      <c r="A106" s="111">
        <v>95</v>
      </c>
      <c r="B106" s="111" t="str">
        <f>IF(S106="","",COUNTA($S$12:S106))</f>
        <v/>
      </c>
      <c r="C106" s="116"/>
      <c r="D106" s="116" t="s">
        <v>411</v>
      </c>
      <c r="E106" s="117">
        <v>2</v>
      </c>
      <c r="F106" s="118">
        <v>18994</v>
      </c>
      <c r="G106" s="117">
        <v>2</v>
      </c>
      <c r="H106" s="119" t="s">
        <v>412</v>
      </c>
      <c r="I106" s="117" t="s">
        <v>20</v>
      </c>
      <c r="J106" s="117" t="s">
        <v>99</v>
      </c>
      <c r="K106" s="117" t="s">
        <v>100</v>
      </c>
      <c r="L106" s="117" t="s">
        <v>119</v>
      </c>
      <c r="M106" s="117"/>
      <c r="N106" s="117"/>
      <c r="O106" s="117"/>
      <c r="P106" s="117"/>
      <c r="Q106" s="117"/>
      <c r="R106" s="78" t="s">
        <v>1012</v>
      </c>
      <c r="S106" s="266"/>
    </row>
    <row r="107" spans="1:19" s="83" customFormat="1" ht="25.5" customHeight="1" x14ac:dyDescent="0.25">
      <c r="A107" s="111">
        <v>96</v>
      </c>
      <c r="B107" s="111">
        <f>IF(S107="","",COUNTA($S$12:S107))</f>
        <v>27</v>
      </c>
      <c r="C107" s="116" t="s">
        <v>413</v>
      </c>
      <c r="D107" s="116" t="s">
        <v>413</v>
      </c>
      <c r="E107" s="117">
        <v>1</v>
      </c>
      <c r="F107" s="118">
        <v>28491</v>
      </c>
      <c r="G107" s="117">
        <v>1</v>
      </c>
      <c r="H107" s="119" t="s">
        <v>414</v>
      </c>
      <c r="I107" s="117" t="s">
        <v>20</v>
      </c>
      <c r="J107" s="117" t="s">
        <v>99</v>
      </c>
      <c r="K107" s="117" t="s">
        <v>100</v>
      </c>
      <c r="L107" s="117" t="s">
        <v>119</v>
      </c>
      <c r="M107" s="117"/>
      <c r="N107" s="117"/>
      <c r="O107" s="117"/>
      <c r="P107" s="117"/>
      <c r="Q107" s="117"/>
      <c r="R107" s="78" t="s">
        <v>1012</v>
      </c>
      <c r="S107" s="266" t="str">
        <f t="shared" si="1"/>
        <v>Chủ hộ</v>
      </c>
    </row>
    <row r="108" spans="1:19" s="83" customFormat="1" ht="25.5" customHeight="1" x14ac:dyDescent="0.25">
      <c r="A108" s="111">
        <v>97</v>
      </c>
      <c r="B108" s="111" t="str">
        <f>IF(S108="","",COUNTA($S$12:S108))</f>
        <v/>
      </c>
      <c r="C108" s="116"/>
      <c r="D108" s="116" t="s">
        <v>415</v>
      </c>
      <c r="E108" s="117">
        <v>3</v>
      </c>
      <c r="F108" s="118">
        <v>40047</v>
      </c>
      <c r="G108" s="117">
        <v>1</v>
      </c>
      <c r="H108" s="119" t="s">
        <v>416</v>
      </c>
      <c r="I108" s="117" t="s">
        <v>20</v>
      </c>
      <c r="J108" s="117" t="s">
        <v>99</v>
      </c>
      <c r="K108" s="117" t="s">
        <v>100</v>
      </c>
      <c r="L108" s="117" t="s">
        <v>119</v>
      </c>
      <c r="M108" s="117"/>
      <c r="N108" s="117"/>
      <c r="O108" s="117"/>
      <c r="P108" s="117"/>
      <c r="Q108" s="117"/>
      <c r="R108" s="78" t="s">
        <v>1012</v>
      </c>
      <c r="S108" s="266"/>
    </row>
    <row r="109" spans="1:19" s="83" customFormat="1" ht="25.5" customHeight="1" x14ac:dyDescent="0.25">
      <c r="A109" s="111">
        <v>98</v>
      </c>
      <c r="B109" s="111" t="str">
        <f>IF(S109="","",COUNTA($S$12:S109))</f>
        <v/>
      </c>
      <c r="C109" s="116"/>
      <c r="D109" s="116" t="s">
        <v>417</v>
      </c>
      <c r="E109" s="117">
        <v>3</v>
      </c>
      <c r="F109" s="118">
        <v>41916</v>
      </c>
      <c r="G109" s="117">
        <v>1</v>
      </c>
      <c r="H109" s="119" t="s">
        <v>418</v>
      </c>
      <c r="I109" s="117" t="s">
        <v>20</v>
      </c>
      <c r="J109" s="117" t="s">
        <v>99</v>
      </c>
      <c r="K109" s="117" t="s">
        <v>100</v>
      </c>
      <c r="L109" s="117" t="s">
        <v>119</v>
      </c>
      <c r="M109" s="117"/>
      <c r="N109" s="117"/>
      <c r="O109" s="117"/>
      <c r="P109" s="117"/>
      <c r="Q109" s="117"/>
      <c r="R109" s="78" t="s">
        <v>1012</v>
      </c>
      <c r="S109" s="266"/>
    </row>
    <row r="110" spans="1:19" s="83" customFormat="1" ht="25.5" customHeight="1" x14ac:dyDescent="0.25">
      <c r="A110" s="111">
        <v>99</v>
      </c>
      <c r="B110" s="111">
        <f>IF(S110="","",COUNTA($S$12:S110))</f>
        <v>28</v>
      </c>
      <c r="C110" s="116" t="s">
        <v>419</v>
      </c>
      <c r="D110" s="116" t="s">
        <v>419</v>
      </c>
      <c r="E110" s="117">
        <v>1</v>
      </c>
      <c r="F110" s="118">
        <v>19360</v>
      </c>
      <c r="G110" s="117">
        <v>2</v>
      </c>
      <c r="H110" s="119" t="s">
        <v>420</v>
      </c>
      <c r="I110" s="117" t="s">
        <v>20</v>
      </c>
      <c r="J110" s="117" t="s">
        <v>99</v>
      </c>
      <c r="K110" s="117" t="s">
        <v>100</v>
      </c>
      <c r="L110" s="117" t="s">
        <v>119</v>
      </c>
      <c r="M110" s="117"/>
      <c r="N110" s="117"/>
      <c r="O110" s="117"/>
      <c r="P110" s="117"/>
      <c r="Q110" s="117"/>
      <c r="R110" s="78" t="s">
        <v>1012</v>
      </c>
      <c r="S110" s="266" t="str">
        <f t="shared" si="1"/>
        <v>Chủ hộ</v>
      </c>
    </row>
    <row r="111" spans="1:19" s="83" customFormat="1" ht="25.5" customHeight="1" x14ac:dyDescent="0.25">
      <c r="A111" s="111">
        <v>100</v>
      </c>
      <c r="B111" s="111" t="str">
        <f>IF(S111="","",COUNTA($S$12:S111))</f>
        <v/>
      </c>
      <c r="C111" s="116"/>
      <c r="D111" s="116" t="s">
        <v>421</v>
      </c>
      <c r="E111" s="117">
        <v>5</v>
      </c>
      <c r="F111" s="118">
        <v>30055</v>
      </c>
      <c r="G111" s="117">
        <v>1</v>
      </c>
      <c r="H111" s="119" t="s">
        <v>422</v>
      </c>
      <c r="I111" s="117" t="s">
        <v>20</v>
      </c>
      <c r="J111" s="117" t="s">
        <v>99</v>
      </c>
      <c r="K111" s="117" t="s">
        <v>100</v>
      </c>
      <c r="L111" s="117" t="s">
        <v>119</v>
      </c>
      <c r="M111" s="117"/>
      <c r="N111" s="117"/>
      <c r="O111" s="117"/>
      <c r="P111" s="117"/>
      <c r="Q111" s="117"/>
      <c r="R111" s="78" t="s">
        <v>1012</v>
      </c>
      <c r="S111" s="266"/>
    </row>
    <row r="112" spans="1:19" s="83" customFormat="1" ht="25.5" customHeight="1" x14ac:dyDescent="0.25">
      <c r="A112" s="111">
        <v>101</v>
      </c>
      <c r="B112" s="111">
        <f>IF(S112="","",COUNTA($S$12:S112))</f>
        <v>29</v>
      </c>
      <c r="C112" s="116" t="s">
        <v>423</v>
      </c>
      <c r="D112" s="116" t="s">
        <v>423</v>
      </c>
      <c r="E112" s="117">
        <v>1</v>
      </c>
      <c r="F112" s="118">
        <v>31565</v>
      </c>
      <c r="G112" s="117">
        <v>2</v>
      </c>
      <c r="H112" s="119" t="s">
        <v>424</v>
      </c>
      <c r="I112" s="117" t="s">
        <v>20</v>
      </c>
      <c r="J112" s="117" t="s">
        <v>99</v>
      </c>
      <c r="K112" s="117" t="s">
        <v>100</v>
      </c>
      <c r="L112" s="117" t="s">
        <v>119</v>
      </c>
      <c r="M112" s="117"/>
      <c r="N112" s="117"/>
      <c r="O112" s="117"/>
      <c r="P112" s="117"/>
      <c r="Q112" s="117"/>
      <c r="R112" s="78" t="s">
        <v>1012</v>
      </c>
      <c r="S112" s="266" t="str">
        <f t="shared" si="1"/>
        <v>Chủ hộ</v>
      </c>
    </row>
    <row r="113" spans="1:19" s="83" customFormat="1" ht="25.5" customHeight="1" x14ac:dyDescent="0.25">
      <c r="A113" s="111">
        <v>102</v>
      </c>
      <c r="B113" s="111" t="str">
        <f>IF(S113="","",COUNTA($S$12:S113))</f>
        <v/>
      </c>
      <c r="C113" s="116"/>
      <c r="D113" s="116" t="s">
        <v>425</v>
      </c>
      <c r="E113" s="117">
        <v>3</v>
      </c>
      <c r="F113" s="118">
        <v>39574</v>
      </c>
      <c r="G113" s="117">
        <v>1</v>
      </c>
      <c r="H113" s="119" t="s">
        <v>426</v>
      </c>
      <c r="I113" s="117" t="s">
        <v>20</v>
      </c>
      <c r="J113" s="117" t="s">
        <v>99</v>
      </c>
      <c r="K113" s="117" t="s">
        <v>100</v>
      </c>
      <c r="L113" s="117" t="s">
        <v>119</v>
      </c>
      <c r="M113" s="117"/>
      <c r="N113" s="117"/>
      <c r="O113" s="117"/>
      <c r="P113" s="117"/>
      <c r="Q113" s="117"/>
      <c r="R113" s="78" t="s">
        <v>1012</v>
      </c>
      <c r="S113" s="266"/>
    </row>
    <row r="114" spans="1:19" s="83" customFormat="1" ht="25.5" customHeight="1" x14ac:dyDescent="0.25">
      <c r="A114" s="111">
        <v>103</v>
      </c>
      <c r="B114" s="111" t="str">
        <f>IF(S114="","",COUNTA($S$12:S114))</f>
        <v/>
      </c>
      <c r="C114" s="116"/>
      <c r="D114" s="116" t="s">
        <v>427</v>
      </c>
      <c r="E114" s="117">
        <v>3</v>
      </c>
      <c r="F114" s="118">
        <v>42818</v>
      </c>
      <c r="G114" s="117">
        <v>1</v>
      </c>
      <c r="H114" s="119" t="s">
        <v>428</v>
      </c>
      <c r="I114" s="117" t="s">
        <v>20</v>
      </c>
      <c r="J114" s="117" t="s">
        <v>99</v>
      </c>
      <c r="K114" s="117" t="s">
        <v>100</v>
      </c>
      <c r="L114" s="117" t="s">
        <v>119</v>
      </c>
      <c r="M114" s="117"/>
      <c r="N114" s="117"/>
      <c r="O114" s="117"/>
      <c r="P114" s="117"/>
      <c r="Q114" s="117"/>
      <c r="R114" s="78" t="s">
        <v>1012</v>
      </c>
      <c r="S114" s="266"/>
    </row>
    <row r="115" spans="1:19" s="83" customFormat="1" ht="25.5" customHeight="1" x14ac:dyDescent="0.25">
      <c r="A115" s="111">
        <v>104</v>
      </c>
      <c r="B115" s="111">
        <f>IF(S115="","",COUNTA($S$12:S115))</f>
        <v>30</v>
      </c>
      <c r="C115" s="116" t="s">
        <v>429</v>
      </c>
      <c r="D115" s="116" t="s">
        <v>429</v>
      </c>
      <c r="E115" s="117">
        <v>1</v>
      </c>
      <c r="F115" s="118" t="s">
        <v>430</v>
      </c>
      <c r="G115" s="117">
        <v>2</v>
      </c>
      <c r="H115" s="120" t="s">
        <v>431</v>
      </c>
      <c r="I115" s="117" t="s">
        <v>20</v>
      </c>
      <c r="J115" s="117" t="s">
        <v>99</v>
      </c>
      <c r="K115" s="117" t="s">
        <v>100</v>
      </c>
      <c r="L115" s="117" t="s">
        <v>119</v>
      </c>
      <c r="M115" s="117"/>
      <c r="N115" s="117"/>
      <c r="O115" s="117"/>
      <c r="P115" s="117"/>
      <c r="Q115" s="117"/>
      <c r="R115" s="78" t="s">
        <v>1012</v>
      </c>
      <c r="S115" s="266" t="str">
        <f t="shared" si="1"/>
        <v>Chủ hộ</v>
      </c>
    </row>
    <row r="116" spans="1:19" s="83" customFormat="1" ht="25.5" customHeight="1" x14ac:dyDescent="0.25">
      <c r="A116" s="111">
        <v>105</v>
      </c>
      <c r="B116" s="111" t="str">
        <f>IF(S116="","",COUNTA($S$12:S116))</f>
        <v/>
      </c>
      <c r="C116" s="116"/>
      <c r="D116" s="116" t="s">
        <v>432</v>
      </c>
      <c r="E116" s="117">
        <v>3</v>
      </c>
      <c r="F116" s="118" t="s">
        <v>433</v>
      </c>
      <c r="G116" s="117">
        <v>2</v>
      </c>
      <c r="H116" s="120" t="s">
        <v>434</v>
      </c>
      <c r="I116" s="117" t="s">
        <v>20</v>
      </c>
      <c r="J116" s="117" t="s">
        <v>99</v>
      </c>
      <c r="K116" s="117" t="s">
        <v>100</v>
      </c>
      <c r="L116" s="117" t="s">
        <v>119</v>
      </c>
      <c r="M116" s="117"/>
      <c r="N116" s="117"/>
      <c r="O116" s="117"/>
      <c r="P116" s="117"/>
      <c r="Q116" s="117"/>
      <c r="R116" s="78" t="s">
        <v>1012</v>
      </c>
      <c r="S116" s="266"/>
    </row>
    <row r="117" spans="1:19" s="83" customFormat="1" ht="25.5" customHeight="1" x14ac:dyDescent="0.25">
      <c r="A117" s="111">
        <v>106</v>
      </c>
      <c r="B117" s="111" t="str">
        <f>IF(S117="","",COUNTA($S$12:S117))</f>
        <v/>
      </c>
      <c r="C117" s="116"/>
      <c r="D117" s="116" t="s">
        <v>435</v>
      </c>
      <c r="E117" s="117">
        <v>5</v>
      </c>
      <c r="F117" s="118" t="s">
        <v>436</v>
      </c>
      <c r="G117" s="117">
        <v>1</v>
      </c>
      <c r="H117" s="120" t="s">
        <v>437</v>
      </c>
      <c r="I117" s="117" t="s">
        <v>20</v>
      </c>
      <c r="J117" s="117" t="s">
        <v>99</v>
      </c>
      <c r="K117" s="117" t="s">
        <v>100</v>
      </c>
      <c r="L117" s="117" t="s">
        <v>119</v>
      </c>
      <c r="M117" s="117"/>
      <c r="N117" s="117"/>
      <c r="O117" s="117"/>
      <c r="P117" s="117"/>
      <c r="Q117" s="117"/>
      <c r="R117" s="78" t="s">
        <v>1012</v>
      </c>
      <c r="S117" s="266"/>
    </row>
    <row r="118" spans="1:19" s="83" customFormat="1" ht="25.5" customHeight="1" x14ac:dyDescent="0.25">
      <c r="A118" s="111">
        <v>107</v>
      </c>
      <c r="B118" s="111" t="str">
        <f>IF(S118="","",COUNTA($S$12:S118))</f>
        <v/>
      </c>
      <c r="C118" s="116"/>
      <c r="D118" s="116" t="s">
        <v>438</v>
      </c>
      <c r="E118" s="117">
        <v>5</v>
      </c>
      <c r="F118" s="118" t="s">
        <v>439</v>
      </c>
      <c r="G118" s="117">
        <v>1</v>
      </c>
      <c r="H118" s="120" t="s">
        <v>440</v>
      </c>
      <c r="I118" s="117" t="s">
        <v>20</v>
      </c>
      <c r="J118" s="117" t="s">
        <v>99</v>
      </c>
      <c r="K118" s="117" t="s">
        <v>100</v>
      </c>
      <c r="L118" s="117" t="s">
        <v>119</v>
      </c>
      <c r="M118" s="117"/>
      <c r="N118" s="117"/>
      <c r="O118" s="117"/>
      <c r="P118" s="117"/>
      <c r="Q118" s="117"/>
      <c r="R118" s="78" t="s">
        <v>1012</v>
      </c>
      <c r="S118" s="266"/>
    </row>
    <row r="119" spans="1:19" s="83" customFormat="1" ht="25.5" customHeight="1" x14ac:dyDescent="0.25">
      <c r="A119" s="111">
        <v>108</v>
      </c>
      <c r="B119" s="111">
        <f>IF(S119="","",COUNTA($S$12:S119))</f>
        <v>31</v>
      </c>
      <c r="C119" s="116" t="s">
        <v>441</v>
      </c>
      <c r="D119" s="116" t="s">
        <v>441</v>
      </c>
      <c r="E119" s="117">
        <v>1</v>
      </c>
      <c r="F119" s="118" t="s">
        <v>128</v>
      </c>
      <c r="G119" s="117">
        <v>1</v>
      </c>
      <c r="H119" s="120" t="s">
        <v>442</v>
      </c>
      <c r="I119" s="117" t="s">
        <v>20</v>
      </c>
      <c r="J119" s="117" t="s">
        <v>99</v>
      </c>
      <c r="K119" s="117" t="s">
        <v>100</v>
      </c>
      <c r="L119" s="117" t="s">
        <v>119</v>
      </c>
      <c r="M119" s="117"/>
      <c r="N119" s="117"/>
      <c r="O119" s="117" t="s">
        <v>102</v>
      </c>
      <c r="P119" s="117"/>
      <c r="Q119" s="117"/>
      <c r="R119" s="78" t="s">
        <v>1012</v>
      </c>
      <c r="S119" s="266" t="str">
        <f t="shared" si="1"/>
        <v>Chủ hộ</v>
      </c>
    </row>
    <row r="120" spans="1:19" s="83" customFormat="1" ht="25.5" customHeight="1" x14ac:dyDescent="0.25">
      <c r="A120" s="111">
        <v>109</v>
      </c>
      <c r="B120" s="111" t="str">
        <f>IF(S120="","",COUNTA($S$12:S120))</f>
        <v/>
      </c>
      <c r="C120" s="116"/>
      <c r="D120" s="116" t="s">
        <v>443</v>
      </c>
      <c r="E120" s="117">
        <v>2</v>
      </c>
      <c r="F120" s="118" t="s">
        <v>444</v>
      </c>
      <c r="G120" s="117">
        <v>2</v>
      </c>
      <c r="H120" s="120" t="s">
        <v>445</v>
      </c>
      <c r="I120" s="117" t="s">
        <v>20</v>
      </c>
      <c r="J120" s="117" t="s">
        <v>99</v>
      </c>
      <c r="K120" s="117" t="s">
        <v>100</v>
      </c>
      <c r="L120" s="117" t="s">
        <v>119</v>
      </c>
      <c r="M120" s="117"/>
      <c r="N120" s="117"/>
      <c r="O120" s="117"/>
      <c r="P120" s="117"/>
      <c r="Q120" s="117"/>
      <c r="R120" s="78" t="s">
        <v>1012</v>
      </c>
      <c r="S120" s="266"/>
    </row>
    <row r="121" spans="1:19" s="83" customFormat="1" ht="25.5" customHeight="1" x14ac:dyDescent="0.25">
      <c r="A121" s="111">
        <v>110</v>
      </c>
      <c r="B121" s="111">
        <f>IF(S121="","",COUNTA($S$12:S121))</f>
        <v>32</v>
      </c>
      <c r="C121" s="116" t="s">
        <v>446</v>
      </c>
      <c r="D121" s="116" t="s">
        <v>446</v>
      </c>
      <c r="E121" s="117">
        <v>1</v>
      </c>
      <c r="F121" s="118">
        <v>17899</v>
      </c>
      <c r="G121" s="117">
        <v>2</v>
      </c>
      <c r="H121" s="119" t="s">
        <v>447</v>
      </c>
      <c r="I121" s="117" t="s">
        <v>20</v>
      </c>
      <c r="J121" s="117" t="s">
        <v>99</v>
      </c>
      <c r="K121" s="117" t="s">
        <v>100</v>
      </c>
      <c r="L121" s="117" t="s">
        <v>119</v>
      </c>
      <c r="M121" s="117"/>
      <c r="N121" s="117"/>
      <c r="O121" s="117" t="s">
        <v>102</v>
      </c>
      <c r="P121" s="117"/>
      <c r="Q121" s="117"/>
      <c r="R121" s="78" t="s">
        <v>1012</v>
      </c>
      <c r="S121" s="266" t="str">
        <f t="shared" si="1"/>
        <v>Chủ hộ</v>
      </c>
    </row>
    <row r="122" spans="1:19" s="83" customFormat="1" ht="25.5" customHeight="1" x14ac:dyDescent="0.25">
      <c r="A122" s="111">
        <v>111</v>
      </c>
      <c r="B122" s="111">
        <f>IF(S122="","",COUNTA($S$12:S122))</f>
        <v>33</v>
      </c>
      <c r="C122" s="116" t="s">
        <v>882</v>
      </c>
      <c r="D122" s="116" t="s">
        <v>882</v>
      </c>
      <c r="E122" s="117">
        <v>1</v>
      </c>
      <c r="F122" s="118">
        <v>24473</v>
      </c>
      <c r="G122" s="117">
        <v>1</v>
      </c>
      <c r="H122" s="120" t="s">
        <v>884</v>
      </c>
      <c r="I122" s="117" t="s">
        <v>20</v>
      </c>
      <c r="J122" s="117" t="s">
        <v>99</v>
      </c>
      <c r="K122" s="117" t="s">
        <v>100</v>
      </c>
      <c r="L122" s="117" t="s">
        <v>119</v>
      </c>
      <c r="M122" s="117"/>
      <c r="N122" s="117"/>
      <c r="O122" s="117"/>
      <c r="P122" s="117"/>
      <c r="Q122" s="117"/>
      <c r="R122" s="117" t="s">
        <v>34</v>
      </c>
      <c r="S122" s="266" t="str">
        <f t="shared" si="1"/>
        <v>Chủ hộ</v>
      </c>
    </row>
    <row r="123" spans="1:19" s="83" customFormat="1" ht="25.5" customHeight="1" x14ac:dyDescent="0.25">
      <c r="A123" s="111">
        <v>112</v>
      </c>
      <c r="B123" s="111" t="str">
        <f>IF(S123="","",COUNTA($S$12:S123))</f>
        <v/>
      </c>
      <c r="C123" s="116"/>
      <c r="D123" s="116" t="s">
        <v>252</v>
      </c>
      <c r="E123" s="117">
        <v>2</v>
      </c>
      <c r="F123" s="118">
        <v>26299</v>
      </c>
      <c r="G123" s="117">
        <v>2</v>
      </c>
      <c r="H123" s="120" t="s">
        <v>885</v>
      </c>
      <c r="I123" s="117" t="s">
        <v>20</v>
      </c>
      <c r="J123" s="117" t="s">
        <v>99</v>
      </c>
      <c r="K123" s="117" t="s">
        <v>100</v>
      </c>
      <c r="L123" s="117" t="s">
        <v>119</v>
      </c>
      <c r="M123" s="117"/>
      <c r="N123" s="117"/>
      <c r="O123" s="117"/>
      <c r="P123" s="117"/>
      <c r="Q123" s="117"/>
      <c r="R123" s="117" t="s">
        <v>34</v>
      </c>
      <c r="S123" s="266"/>
    </row>
    <row r="124" spans="1:19" s="83" customFormat="1" ht="25.5" customHeight="1" x14ac:dyDescent="0.25">
      <c r="A124" s="111">
        <v>113</v>
      </c>
      <c r="B124" s="111" t="str">
        <f>IF(S124="","",COUNTA($S$12:S124))</f>
        <v/>
      </c>
      <c r="C124" s="116"/>
      <c r="D124" s="116" t="s">
        <v>883</v>
      </c>
      <c r="E124" s="117">
        <v>3</v>
      </c>
      <c r="F124" s="118">
        <v>35489</v>
      </c>
      <c r="G124" s="117">
        <v>1</v>
      </c>
      <c r="H124" s="120" t="s">
        <v>886</v>
      </c>
      <c r="I124" s="117" t="s">
        <v>20</v>
      </c>
      <c r="J124" s="117" t="s">
        <v>99</v>
      </c>
      <c r="K124" s="117" t="s">
        <v>100</v>
      </c>
      <c r="L124" s="117" t="s">
        <v>119</v>
      </c>
      <c r="M124" s="117"/>
      <c r="N124" s="117"/>
      <c r="O124" s="117"/>
      <c r="P124" s="117"/>
      <c r="Q124" s="117"/>
      <c r="R124" s="117" t="s">
        <v>34</v>
      </c>
      <c r="S124" s="266"/>
    </row>
    <row r="125" spans="1:19" s="83" customFormat="1" ht="25.5" customHeight="1" x14ac:dyDescent="0.25">
      <c r="A125" s="111">
        <v>114</v>
      </c>
      <c r="B125" s="111">
        <f>IF(S125="","",COUNTA($S$12:S125))</f>
        <v>34</v>
      </c>
      <c r="C125" s="87" t="s">
        <v>120</v>
      </c>
      <c r="D125" s="87" t="s">
        <v>120</v>
      </c>
      <c r="E125" s="117">
        <v>1</v>
      </c>
      <c r="F125" s="89">
        <v>36175</v>
      </c>
      <c r="G125" s="88">
        <v>2</v>
      </c>
      <c r="H125" s="90" t="s">
        <v>121</v>
      </c>
      <c r="I125" s="91" t="s">
        <v>20</v>
      </c>
      <c r="J125" s="88" t="s">
        <v>99</v>
      </c>
      <c r="K125" s="88" t="s">
        <v>100</v>
      </c>
      <c r="L125" s="88" t="s">
        <v>119</v>
      </c>
      <c r="M125" s="122"/>
      <c r="N125" s="122"/>
      <c r="O125" s="122"/>
      <c r="P125" s="122"/>
      <c r="Q125" s="122"/>
      <c r="R125" s="122" t="s">
        <v>894</v>
      </c>
      <c r="S125" s="266" t="str">
        <f t="shared" si="1"/>
        <v>Chủ hộ</v>
      </c>
    </row>
    <row r="126" spans="1:19" s="83" customFormat="1" ht="25.5" customHeight="1" x14ac:dyDescent="0.25">
      <c r="A126" s="111">
        <v>115</v>
      </c>
      <c r="B126" s="111" t="str">
        <f>IF(S126="","",COUNTA($S$12:S126))</f>
        <v/>
      </c>
      <c r="C126" s="87"/>
      <c r="D126" s="87" t="s">
        <v>122</v>
      </c>
      <c r="E126" s="117">
        <v>5</v>
      </c>
      <c r="F126" s="89">
        <v>36809</v>
      </c>
      <c r="G126" s="92">
        <v>2</v>
      </c>
      <c r="H126" s="93" t="s">
        <v>123</v>
      </c>
      <c r="I126" s="94" t="s">
        <v>20</v>
      </c>
      <c r="J126" s="92" t="s">
        <v>99</v>
      </c>
      <c r="K126" s="92" t="s">
        <v>100</v>
      </c>
      <c r="L126" s="92" t="s">
        <v>119</v>
      </c>
      <c r="M126" s="122"/>
      <c r="N126" s="122"/>
      <c r="O126" s="122"/>
      <c r="P126" s="122"/>
      <c r="Q126" s="122"/>
      <c r="R126" s="122" t="s">
        <v>894</v>
      </c>
      <c r="S126" s="266"/>
    </row>
    <row r="127" spans="1:19" s="83" customFormat="1" ht="25.5" customHeight="1" x14ac:dyDescent="0.25">
      <c r="A127" s="111">
        <v>116</v>
      </c>
      <c r="B127" s="111">
        <f>IF(S127="","",COUNTA($S$12:S127))</f>
        <v>35</v>
      </c>
      <c r="C127" s="116" t="s">
        <v>448</v>
      </c>
      <c r="D127" s="116" t="s">
        <v>448</v>
      </c>
      <c r="E127" s="117">
        <v>1</v>
      </c>
      <c r="F127" s="118">
        <v>21551</v>
      </c>
      <c r="G127" s="117">
        <v>2</v>
      </c>
      <c r="H127" s="119" t="s">
        <v>449</v>
      </c>
      <c r="I127" s="117" t="s">
        <v>20</v>
      </c>
      <c r="J127" s="117" t="s">
        <v>99</v>
      </c>
      <c r="K127" s="117" t="s">
        <v>100</v>
      </c>
      <c r="L127" s="117" t="s">
        <v>126</v>
      </c>
      <c r="M127" s="117"/>
      <c r="N127" s="123"/>
      <c r="O127" s="123" t="s">
        <v>102</v>
      </c>
      <c r="P127" s="123"/>
      <c r="Q127" s="123"/>
      <c r="R127" s="78" t="s">
        <v>1012</v>
      </c>
      <c r="S127" s="266" t="str">
        <f t="shared" si="1"/>
        <v>Chủ hộ</v>
      </c>
    </row>
    <row r="128" spans="1:19" s="83" customFormat="1" ht="25.5" customHeight="1" x14ac:dyDescent="0.25">
      <c r="A128" s="111">
        <v>117</v>
      </c>
      <c r="B128" s="111" t="str">
        <f>IF(S128="","",COUNTA($S$12:S128))</f>
        <v/>
      </c>
      <c r="C128" s="116"/>
      <c r="D128" s="116" t="s">
        <v>450</v>
      </c>
      <c r="E128" s="117">
        <v>2</v>
      </c>
      <c r="F128" s="118">
        <v>21310</v>
      </c>
      <c r="G128" s="117">
        <v>1</v>
      </c>
      <c r="H128" s="119" t="s">
        <v>451</v>
      </c>
      <c r="I128" s="117" t="s">
        <v>20</v>
      </c>
      <c r="J128" s="117" t="s">
        <v>99</v>
      </c>
      <c r="K128" s="117" t="s">
        <v>100</v>
      </c>
      <c r="L128" s="117" t="s">
        <v>126</v>
      </c>
      <c r="M128" s="117"/>
      <c r="N128" s="117"/>
      <c r="O128" s="117"/>
      <c r="P128" s="117"/>
      <c r="Q128" s="117"/>
      <c r="R128" s="78" t="s">
        <v>1012</v>
      </c>
      <c r="S128" s="266"/>
    </row>
    <row r="129" spans="1:19" s="83" customFormat="1" ht="25.5" customHeight="1" x14ac:dyDescent="0.25">
      <c r="A129" s="111">
        <v>118</v>
      </c>
      <c r="B129" s="111" t="str">
        <f>IF(S129="","",COUNTA($S$12:S129))</f>
        <v/>
      </c>
      <c r="C129" s="116"/>
      <c r="D129" s="116" t="s">
        <v>452</v>
      </c>
      <c r="E129" s="117">
        <v>5</v>
      </c>
      <c r="F129" s="118">
        <v>43954</v>
      </c>
      <c r="G129" s="117">
        <v>2</v>
      </c>
      <c r="H129" s="121" t="s">
        <v>453</v>
      </c>
      <c r="I129" s="117" t="s">
        <v>20</v>
      </c>
      <c r="J129" s="117" t="s">
        <v>99</v>
      </c>
      <c r="K129" s="117" t="s">
        <v>100</v>
      </c>
      <c r="L129" s="117" t="s">
        <v>126</v>
      </c>
      <c r="M129" s="117"/>
      <c r="N129" s="117"/>
      <c r="O129" s="117"/>
      <c r="P129" s="117"/>
      <c r="Q129" s="117"/>
      <c r="R129" s="78" t="s">
        <v>1012</v>
      </c>
      <c r="S129" s="266"/>
    </row>
    <row r="130" spans="1:19" s="83" customFormat="1" ht="25.5" customHeight="1" x14ac:dyDescent="0.25">
      <c r="A130" s="111">
        <v>119</v>
      </c>
      <c r="B130" s="111">
        <f>IF(S130="","",COUNTA($S$12:S130))</f>
        <v>36</v>
      </c>
      <c r="C130" s="116" t="s">
        <v>454</v>
      </c>
      <c r="D130" s="116" t="s">
        <v>454</v>
      </c>
      <c r="E130" s="117">
        <v>1</v>
      </c>
      <c r="F130" s="118">
        <v>17899</v>
      </c>
      <c r="G130" s="117">
        <v>2</v>
      </c>
      <c r="H130" s="119" t="s">
        <v>455</v>
      </c>
      <c r="I130" s="117" t="s">
        <v>20</v>
      </c>
      <c r="J130" s="117" t="s">
        <v>99</v>
      </c>
      <c r="K130" s="117" t="s">
        <v>100</v>
      </c>
      <c r="L130" s="117" t="s">
        <v>126</v>
      </c>
      <c r="M130" s="117"/>
      <c r="N130" s="117"/>
      <c r="O130" s="117" t="s">
        <v>102</v>
      </c>
      <c r="P130" s="117"/>
      <c r="Q130" s="117"/>
      <c r="R130" s="78" t="s">
        <v>1012</v>
      </c>
      <c r="S130" s="266" t="str">
        <f t="shared" si="1"/>
        <v>Chủ hộ</v>
      </c>
    </row>
    <row r="131" spans="1:19" s="83" customFormat="1" ht="25.5" customHeight="1" x14ac:dyDescent="0.25">
      <c r="A131" s="111">
        <v>120</v>
      </c>
      <c r="B131" s="111">
        <f>IF(S131="","",COUNTA($S$12:S131))</f>
        <v>37</v>
      </c>
      <c r="C131" s="116" t="s">
        <v>456</v>
      </c>
      <c r="D131" s="116" t="s">
        <v>456</v>
      </c>
      <c r="E131" s="117">
        <v>1</v>
      </c>
      <c r="F131" s="118">
        <v>30169</v>
      </c>
      <c r="G131" s="117">
        <v>2</v>
      </c>
      <c r="H131" s="119" t="s">
        <v>457</v>
      </c>
      <c r="I131" s="117" t="s">
        <v>20</v>
      </c>
      <c r="J131" s="117" t="s">
        <v>99</v>
      </c>
      <c r="K131" s="117" t="s">
        <v>100</v>
      </c>
      <c r="L131" s="117" t="s">
        <v>126</v>
      </c>
      <c r="M131" s="117"/>
      <c r="N131" s="117"/>
      <c r="O131" s="117" t="s">
        <v>102</v>
      </c>
      <c r="P131" s="117" t="s">
        <v>102</v>
      </c>
      <c r="Q131" s="117"/>
      <c r="R131" s="78" t="s">
        <v>1012</v>
      </c>
      <c r="S131" s="266" t="str">
        <f t="shared" si="1"/>
        <v>Chủ hộ</v>
      </c>
    </row>
    <row r="132" spans="1:19" s="83" customFormat="1" ht="25.5" customHeight="1" x14ac:dyDescent="0.25">
      <c r="A132" s="111">
        <v>121</v>
      </c>
      <c r="B132" s="111" t="str">
        <f>IF(S132="","",COUNTA($S$12:S132))</f>
        <v/>
      </c>
      <c r="C132" s="116"/>
      <c r="D132" s="116" t="s">
        <v>458</v>
      </c>
      <c r="E132" s="117">
        <v>4</v>
      </c>
      <c r="F132" s="118">
        <v>20821</v>
      </c>
      <c r="G132" s="117">
        <v>2</v>
      </c>
      <c r="H132" s="119" t="s">
        <v>459</v>
      </c>
      <c r="I132" s="117" t="s">
        <v>20</v>
      </c>
      <c r="J132" s="117" t="s">
        <v>99</v>
      </c>
      <c r="K132" s="117" t="s">
        <v>100</v>
      </c>
      <c r="L132" s="117" t="s">
        <v>126</v>
      </c>
      <c r="M132" s="117"/>
      <c r="N132" s="117"/>
      <c r="O132" s="117"/>
      <c r="P132" s="117"/>
      <c r="Q132" s="117"/>
      <c r="R132" s="78" t="s">
        <v>1012</v>
      </c>
      <c r="S132" s="266"/>
    </row>
    <row r="133" spans="1:19" s="83" customFormat="1" ht="25.5" customHeight="1" x14ac:dyDescent="0.25">
      <c r="A133" s="111">
        <v>122</v>
      </c>
      <c r="B133" s="111" t="str">
        <f>IF(S133="","",COUNTA($S$12:S133))</f>
        <v/>
      </c>
      <c r="C133" s="116"/>
      <c r="D133" s="116" t="s">
        <v>460</v>
      </c>
      <c r="E133" s="117">
        <v>3</v>
      </c>
      <c r="F133" s="118">
        <v>42503</v>
      </c>
      <c r="G133" s="117">
        <v>1</v>
      </c>
      <c r="H133" s="120" t="s">
        <v>461</v>
      </c>
      <c r="I133" s="117" t="s">
        <v>20</v>
      </c>
      <c r="J133" s="117" t="s">
        <v>99</v>
      </c>
      <c r="K133" s="117" t="s">
        <v>100</v>
      </c>
      <c r="L133" s="117" t="s">
        <v>126</v>
      </c>
      <c r="M133" s="117"/>
      <c r="N133" s="117"/>
      <c r="O133" s="117"/>
      <c r="P133" s="117"/>
      <c r="Q133" s="117"/>
      <c r="R133" s="78" t="s">
        <v>1012</v>
      </c>
      <c r="S133" s="266"/>
    </row>
    <row r="134" spans="1:19" s="83" customFormat="1" ht="25.5" customHeight="1" x14ac:dyDescent="0.25">
      <c r="A134" s="111">
        <v>123</v>
      </c>
      <c r="B134" s="111" t="str">
        <f>IF(S134="","",COUNTA($S$12:S134))</f>
        <v/>
      </c>
      <c r="C134" s="116"/>
      <c r="D134" s="116" t="s">
        <v>462</v>
      </c>
      <c r="E134" s="117">
        <v>3</v>
      </c>
      <c r="F134" s="118">
        <v>43392</v>
      </c>
      <c r="G134" s="117">
        <v>2</v>
      </c>
      <c r="H134" s="120" t="s">
        <v>463</v>
      </c>
      <c r="I134" s="117" t="s">
        <v>20</v>
      </c>
      <c r="J134" s="117" t="s">
        <v>99</v>
      </c>
      <c r="K134" s="117" t="s">
        <v>100</v>
      </c>
      <c r="L134" s="117" t="s">
        <v>126</v>
      </c>
      <c r="M134" s="117"/>
      <c r="N134" s="117"/>
      <c r="O134" s="117"/>
      <c r="P134" s="117"/>
      <c r="Q134" s="117"/>
      <c r="R134" s="78" t="s">
        <v>1012</v>
      </c>
      <c r="S134" s="266"/>
    </row>
    <row r="135" spans="1:19" s="83" customFormat="1" ht="25.5" customHeight="1" x14ac:dyDescent="0.25">
      <c r="A135" s="111">
        <v>124</v>
      </c>
      <c r="B135" s="111" t="str">
        <f>IF(S135="","",COUNTA($S$12:S135))</f>
        <v/>
      </c>
      <c r="C135" s="116"/>
      <c r="D135" s="116" t="s">
        <v>1030</v>
      </c>
      <c r="E135" s="117">
        <v>3</v>
      </c>
      <c r="F135" s="118">
        <v>44442</v>
      </c>
      <c r="G135" s="117">
        <v>1</v>
      </c>
      <c r="H135" s="120" t="s">
        <v>464</v>
      </c>
      <c r="I135" s="117" t="s">
        <v>20</v>
      </c>
      <c r="J135" s="117" t="s">
        <v>99</v>
      </c>
      <c r="K135" s="117" t="s">
        <v>100</v>
      </c>
      <c r="L135" s="117" t="s">
        <v>126</v>
      </c>
      <c r="M135" s="117"/>
      <c r="N135" s="117"/>
      <c r="O135" s="117"/>
      <c r="P135" s="117"/>
      <c r="Q135" s="117"/>
      <c r="R135" s="78" t="s">
        <v>1012</v>
      </c>
      <c r="S135" s="266"/>
    </row>
    <row r="136" spans="1:19" s="83" customFormat="1" ht="25.5" customHeight="1" x14ac:dyDescent="0.25">
      <c r="A136" s="111">
        <v>125</v>
      </c>
      <c r="B136" s="111">
        <f>IF(S136="","",COUNTA($S$12:S136))</f>
        <v>38</v>
      </c>
      <c r="C136" s="116" t="s">
        <v>465</v>
      </c>
      <c r="D136" s="116" t="s">
        <v>465</v>
      </c>
      <c r="E136" s="117">
        <v>1</v>
      </c>
      <c r="F136" s="118">
        <v>23743</v>
      </c>
      <c r="G136" s="117">
        <v>1</v>
      </c>
      <c r="H136" s="119" t="s">
        <v>466</v>
      </c>
      <c r="I136" s="117" t="s">
        <v>20</v>
      </c>
      <c r="J136" s="117" t="s">
        <v>99</v>
      </c>
      <c r="K136" s="117" t="s">
        <v>100</v>
      </c>
      <c r="L136" s="117" t="s">
        <v>126</v>
      </c>
      <c r="M136" s="117"/>
      <c r="N136" s="117"/>
      <c r="O136" s="117"/>
      <c r="P136" s="117"/>
      <c r="Q136" s="117"/>
      <c r="R136" s="78" t="s">
        <v>1012</v>
      </c>
      <c r="S136" s="266" t="str">
        <f t="shared" si="1"/>
        <v>Chủ hộ</v>
      </c>
    </row>
    <row r="137" spans="1:19" s="83" customFormat="1" ht="25.5" customHeight="1" x14ac:dyDescent="0.25">
      <c r="A137" s="111">
        <v>126</v>
      </c>
      <c r="B137" s="111" t="str">
        <f>IF(S137="","",COUNTA($S$12:S137))</f>
        <v/>
      </c>
      <c r="C137" s="116"/>
      <c r="D137" s="116" t="s">
        <v>467</v>
      </c>
      <c r="E137" s="117">
        <v>2</v>
      </c>
      <c r="F137" s="118">
        <v>23377</v>
      </c>
      <c r="G137" s="117">
        <v>2</v>
      </c>
      <c r="H137" s="119" t="s">
        <v>468</v>
      </c>
      <c r="I137" s="117" t="s">
        <v>20</v>
      </c>
      <c r="J137" s="117" t="s">
        <v>99</v>
      </c>
      <c r="K137" s="117" t="s">
        <v>100</v>
      </c>
      <c r="L137" s="117" t="s">
        <v>126</v>
      </c>
      <c r="M137" s="117"/>
      <c r="N137" s="117"/>
      <c r="O137" s="117"/>
      <c r="P137" s="117"/>
      <c r="Q137" s="117"/>
      <c r="R137" s="78" t="s">
        <v>1012</v>
      </c>
      <c r="S137" s="266"/>
    </row>
    <row r="138" spans="1:19" s="83" customFormat="1" ht="25.5" customHeight="1" x14ac:dyDescent="0.25">
      <c r="A138" s="111">
        <v>127</v>
      </c>
      <c r="B138" s="111" t="str">
        <f>IF(S138="","",COUNTA($S$12:S138))</f>
        <v/>
      </c>
      <c r="C138" s="116"/>
      <c r="D138" s="116" t="s">
        <v>469</v>
      </c>
      <c r="E138" s="117">
        <v>3</v>
      </c>
      <c r="F138" s="118">
        <v>31965</v>
      </c>
      <c r="G138" s="117">
        <v>2</v>
      </c>
      <c r="H138" s="119" t="s">
        <v>470</v>
      </c>
      <c r="I138" s="117" t="s">
        <v>20</v>
      </c>
      <c r="J138" s="117" t="s">
        <v>99</v>
      </c>
      <c r="K138" s="117" t="s">
        <v>100</v>
      </c>
      <c r="L138" s="117" t="s">
        <v>126</v>
      </c>
      <c r="M138" s="117"/>
      <c r="N138" s="117"/>
      <c r="O138" s="117"/>
      <c r="P138" s="117"/>
      <c r="Q138" s="117"/>
      <c r="R138" s="78" t="s">
        <v>1012</v>
      </c>
      <c r="S138" s="266"/>
    </row>
    <row r="139" spans="1:19" s="83" customFormat="1" ht="25.5" customHeight="1" x14ac:dyDescent="0.25">
      <c r="A139" s="111">
        <v>128</v>
      </c>
      <c r="B139" s="111" t="str">
        <f>IF(S139="","",COUNTA($S$12:S139))</f>
        <v/>
      </c>
      <c r="C139" s="116"/>
      <c r="D139" s="116" t="s">
        <v>471</v>
      </c>
      <c r="E139" s="117">
        <v>3</v>
      </c>
      <c r="F139" s="118">
        <v>34528</v>
      </c>
      <c r="G139" s="117">
        <v>1</v>
      </c>
      <c r="H139" s="119" t="s">
        <v>472</v>
      </c>
      <c r="I139" s="117" t="s">
        <v>20</v>
      </c>
      <c r="J139" s="117" t="s">
        <v>99</v>
      </c>
      <c r="K139" s="117" t="s">
        <v>100</v>
      </c>
      <c r="L139" s="117" t="s">
        <v>126</v>
      </c>
      <c r="M139" s="117"/>
      <c r="N139" s="117"/>
      <c r="O139" s="117"/>
      <c r="P139" s="117"/>
      <c r="Q139" s="117"/>
      <c r="R139" s="78" t="s">
        <v>1012</v>
      </c>
      <c r="S139" s="266"/>
    </row>
    <row r="140" spans="1:19" s="83" customFormat="1" ht="25.5" customHeight="1" x14ac:dyDescent="0.25">
      <c r="A140" s="111">
        <v>129</v>
      </c>
      <c r="B140" s="111" t="str">
        <f>IF(S140="","",COUNTA($S$12:S140))</f>
        <v/>
      </c>
      <c r="C140" s="116"/>
      <c r="D140" s="116" t="s">
        <v>473</v>
      </c>
      <c r="E140" s="117">
        <v>3</v>
      </c>
      <c r="F140" s="118">
        <v>35333</v>
      </c>
      <c r="G140" s="117">
        <v>1</v>
      </c>
      <c r="H140" s="121" t="s">
        <v>474</v>
      </c>
      <c r="I140" s="117" t="s">
        <v>20</v>
      </c>
      <c r="J140" s="117" t="s">
        <v>99</v>
      </c>
      <c r="K140" s="117" t="s">
        <v>100</v>
      </c>
      <c r="L140" s="117" t="s">
        <v>126</v>
      </c>
      <c r="M140" s="117"/>
      <c r="N140" s="117"/>
      <c r="O140" s="117"/>
      <c r="P140" s="117"/>
      <c r="Q140" s="117"/>
      <c r="R140" s="78" t="s">
        <v>1012</v>
      </c>
      <c r="S140" s="266"/>
    </row>
    <row r="141" spans="1:19" s="83" customFormat="1" ht="25.5" customHeight="1" x14ac:dyDescent="0.25">
      <c r="A141" s="111">
        <v>130</v>
      </c>
      <c r="B141" s="111">
        <f>IF(S141="","",COUNTA($S$12:S141))</f>
        <v>39</v>
      </c>
      <c r="C141" s="116" t="s">
        <v>475</v>
      </c>
      <c r="D141" s="116" t="s">
        <v>475</v>
      </c>
      <c r="E141" s="117">
        <v>1</v>
      </c>
      <c r="F141" s="118">
        <v>29108</v>
      </c>
      <c r="G141" s="117">
        <v>2</v>
      </c>
      <c r="H141" s="119" t="s">
        <v>476</v>
      </c>
      <c r="I141" s="117" t="s">
        <v>20</v>
      </c>
      <c r="J141" s="117" t="s">
        <v>99</v>
      </c>
      <c r="K141" s="117" t="s">
        <v>100</v>
      </c>
      <c r="L141" s="117" t="s">
        <v>126</v>
      </c>
      <c r="M141" s="117"/>
      <c r="N141" s="117"/>
      <c r="O141" s="117"/>
      <c r="P141" s="117"/>
      <c r="Q141" s="117"/>
      <c r="R141" s="78" t="s">
        <v>1012</v>
      </c>
      <c r="S141" s="266" t="str">
        <f t="shared" ref="S141:S191" si="2">IF(E141=1,"Chủ hộ","không đếm")</f>
        <v>Chủ hộ</v>
      </c>
    </row>
    <row r="142" spans="1:19" s="83" customFormat="1" ht="25.5" customHeight="1" x14ac:dyDescent="0.25">
      <c r="A142" s="111">
        <v>131</v>
      </c>
      <c r="B142" s="111" t="str">
        <f>IF(S142="","",COUNTA($S$12:S142))</f>
        <v/>
      </c>
      <c r="C142" s="116"/>
      <c r="D142" s="116" t="s">
        <v>477</v>
      </c>
      <c r="E142" s="117">
        <v>3</v>
      </c>
      <c r="F142" s="118">
        <v>39187</v>
      </c>
      <c r="G142" s="117">
        <v>1</v>
      </c>
      <c r="H142" s="119" t="s">
        <v>478</v>
      </c>
      <c r="I142" s="117" t="s">
        <v>20</v>
      </c>
      <c r="J142" s="117" t="s">
        <v>99</v>
      </c>
      <c r="K142" s="117" t="s">
        <v>100</v>
      </c>
      <c r="L142" s="117" t="s">
        <v>126</v>
      </c>
      <c r="M142" s="117"/>
      <c r="N142" s="117"/>
      <c r="O142" s="117"/>
      <c r="P142" s="117"/>
      <c r="Q142" s="117"/>
      <c r="R142" s="78" t="s">
        <v>1012</v>
      </c>
      <c r="S142" s="266"/>
    </row>
    <row r="143" spans="1:19" s="83" customFormat="1" ht="25.5" customHeight="1" x14ac:dyDescent="0.25">
      <c r="A143" s="111">
        <v>132</v>
      </c>
      <c r="B143" s="111" t="str">
        <f>IF(S143="","",COUNTA($S$12:S143))</f>
        <v/>
      </c>
      <c r="C143" s="116"/>
      <c r="D143" s="116" t="s">
        <v>479</v>
      </c>
      <c r="E143" s="117">
        <v>3</v>
      </c>
      <c r="F143" s="118">
        <v>40948</v>
      </c>
      <c r="G143" s="117">
        <v>2</v>
      </c>
      <c r="H143" s="121" t="s">
        <v>480</v>
      </c>
      <c r="I143" s="117" t="s">
        <v>20</v>
      </c>
      <c r="J143" s="117" t="s">
        <v>99</v>
      </c>
      <c r="K143" s="117" t="s">
        <v>100</v>
      </c>
      <c r="L143" s="117" t="s">
        <v>126</v>
      </c>
      <c r="M143" s="117"/>
      <c r="N143" s="117"/>
      <c r="O143" s="117"/>
      <c r="P143" s="117"/>
      <c r="Q143" s="117"/>
      <c r="R143" s="78" t="s">
        <v>1012</v>
      </c>
      <c r="S143" s="266"/>
    </row>
    <row r="144" spans="1:19" s="83" customFormat="1" ht="25.5" customHeight="1" x14ac:dyDescent="0.25">
      <c r="A144" s="111">
        <v>133</v>
      </c>
      <c r="B144" s="111">
        <f>IF(S144="","",COUNTA($S$12:S144))</f>
        <v>40</v>
      </c>
      <c r="C144" s="116" t="s">
        <v>481</v>
      </c>
      <c r="D144" s="116" t="s">
        <v>481</v>
      </c>
      <c r="E144" s="117">
        <v>1</v>
      </c>
      <c r="F144" s="118" t="s">
        <v>482</v>
      </c>
      <c r="G144" s="117">
        <v>2</v>
      </c>
      <c r="H144" s="120" t="s">
        <v>483</v>
      </c>
      <c r="I144" s="117" t="s">
        <v>20</v>
      </c>
      <c r="J144" s="117" t="s">
        <v>99</v>
      </c>
      <c r="K144" s="117" t="s">
        <v>100</v>
      </c>
      <c r="L144" s="117" t="s">
        <v>126</v>
      </c>
      <c r="M144" s="117"/>
      <c r="N144" s="117"/>
      <c r="O144" s="117"/>
      <c r="P144" s="117"/>
      <c r="Q144" s="117"/>
      <c r="R144" s="78" t="s">
        <v>1012</v>
      </c>
      <c r="S144" s="266" t="str">
        <f t="shared" si="2"/>
        <v>Chủ hộ</v>
      </c>
    </row>
    <row r="145" spans="1:19" s="83" customFormat="1" ht="25.5" customHeight="1" x14ac:dyDescent="0.25">
      <c r="A145" s="111">
        <v>134</v>
      </c>
      <c r="B145" s="111" t="str">
        <f>IF(S145="","",COUNTA($S$12:S145))</f>
        <v/>
      </c>
      <c r="C145" s="116"/>
      <c r="D145" s="116" t="s">
        <v>484</v>
      </c>
      <c r="E145" s="117">
        <v>3</v>
      </c>
      <c r="F145" s="118" t="s">
        <v>485</v>
      </c>
      <c r="G145" s="117">
        <v>1</v>
      </c>
      <c r="H145" s="120" t="s">
        <v>486</v>
      </c>
      <c r="I145" s="117" t="s">
        <v>20</v>
      </c>
      <c r="J145" s="117" t="s">
        <v>99</v>
      </c>
      <c r="K145" s="117" t="s">
        <v>100</v>
      </c>
      <c r="L145" s="117" t="s">
        <v>126</v>
      </c>
      <c r="M145" s="117"/>
      <c r="N145" s="117"/>
      <c r="O145" s="117"/>
      <c r="P145" s="117"/>
      <c r="Q145" s="117"/>
      <c r="R145" s="78" t="s">
        <v>1012</v>
      </c>
      <c r="S145" s="266"/>
    </row>
    <row r="146" spans="1:19" s="83" customFormat="1" ht="25.5" customHeight="1" x14ac:dyDescent="0.25">
      <c r="A146" s="111">
        <v>135</v>
      </c>
      <c r="B146" s="111">
        <f>IF(S146="","",COUNTA($S$12:S146))</f>
        <v>41</v>
      </c>
      <c r="C146" s="116" t="s">
        <v>487</v>
      </c>
      <c r="D146" s="116" t="s">
        <v>487</v>
      </c>
      <c r="E146" s="117">
        <v>1</v>
      </c>
      <c r="F146" s="118" t="s">
        <v>488</v>
      </c>
      <c r="G146" s="117">
        <v>1</v>
      </c>
      <c r="H146" s="120" t="s">
        <v>489</v>
      </c>
      <c r="I146" s="117" t="s">
        <v>20</v>
      </c>
      <c r="J146" s="117" t="s">
        <v>99</v>
      </c>
      <c r="K146" s="117" t="s">
        <v>100</v>
      </c>
      <c r="L146" s="117" t="s">
        <v>126</v>
      </c>
      <c r="M146" s="117"/>
      <c r="N146" s="117"/>
      <c r="O146" s="117"/>
      <c r="P146" s="117"/>
      <c r="Q146" s="117"/>
      <c r="R146" s="78" t="s">
        <v>1012</v>
      </c>
      <c r="S146" s="266" t="str">
        <f t="shared" si="2"/>
        <v>Chủ hộ</v>
      </c>
    </row>
    <row r="147" spans="1:19" s="83" customFormat="1" ht="25.5" customHeight="1" x14ac:dyDescent="0.25">
      <c r="A147" s="111">
        <v>136</v>
      </c>
      <c r="B147" s="111" t="str">
        <f>IF(S147="","",COUNTA($S$12:S147))</f>
        <v/>
      </c>
      <c r="C147" s="116"/>
      <c r="D147" s="116" t="s">
        <v>490</v>
      </c>
      <c r="E147" s="117">
        <v>3</v>
      </c>
      <c r="F147" s="118" t="s">
        <v>491</v>
      </c>
      <c r="G147" s="117">
        <v>2</v>
      </c>
      <c r="H147" s="120" t="s">
        <v>492</v>
      </c>
      <c r="I147" s="117" t="s">
        <v>20</v>
      </c>
      <c r="J147" s="117" t="s">
        <v>99</v>
      </c>
      <c r="K147" s="117" t="s">
        <v>100</v>
      </c>
      <c r="L147" s="117" t="s">
        <v>126</v>
      </c>
      <c r="M147" s="117"/>
      <c r="N147" s="117"/>
      <c r="O147" s="117"/>
      <c r="P147" s="117"/>
      <c r="Q147" s="117"/>
      <c r="R147" s="78" t="s">
        <v>1012</v>
      </c>
      <c r="S147" s="266"/>
    </row>
    <row r="148" spans="1:19" s="83" customFormat="1" ht="25.5" customHeight="1" x14ac:dyDescent="0.25">
      <c r="A148" s="111">
        <v>137</v>
      </c>
      <c r="B148" s="111" t="str">
        <f>IF(S148="","",COUNTA($S$12:S148))</f>
        <v/>
      </c>
      <c r="C148" s="116"/>
      <c r="D148" s="116" t="s">
        <v>493</v>
      </c>
      <c r="E148" s="117">
        <v>3</v>
      </c>
      <c r="F148" s="118" t="s">
        <v>494</v>
      </c>
      <c r="G148" s="117">
        <v>1</v>
      </c>
      <c r="H148" s="124" t="s">
        <v>495</v>
      </c>
      <c r="I148" s="117" t="s">
        <v>20</v>
      </c>
      <c r="J148" s="117" t="s">
        <v>99</v>
      </c>
      <c r="K148" s="117" t="s">
        <v>100</v>
      </c>
      <c r="L148" s="117" t="s">
        <v>126</v>
      </c>
      <c r="M148" s="117"/>
      <c r="N148" s="117"/>
      <c r="O148" s="117"/>
      <c r="P148" s="117"/>
      <c r="Q148" s="117"/>
      <c r="R148" s="78" t="s">
        <v>1012</v>
      </c>
      <c r="S148" s="266"/>
    </row>
    <row r="149" spans="1:19" s="83" customFormat="1" ht="25.5" customHeight="1" x14ac:dyDescent="0.25">
      <c r="A149" s="111">
        <v>138</v>
      </c>
      <c r="B149" s="111">
        <f>IF(S149="","",COUNTA($S$12:S149))</f>
        <v>42</v>
      </c>
      <c r="C149" s="125" t="s">
        <v>869</v>
      </c>
      <c r="D149" s="125" t="s">
        <v>869</v>
      </c>
      <c r="E149" s="117">
        <v>1</v>
      </c>
      <c r="F149" s="126" t="s">
        <v>870</v>
      </c>
      <c r="G149" s="127">
        <v>1</v>
      </c>
      <c r="H149" s="128" t="s">
        <v>878</v>
      </c>
      <c r="I149" s="117" t="s">
        <v>20</v>
      </c>
      <c r="J149" s="117" t="s">
        <v>99</v>
      </c>
      <c r="K149" s="117" t="s">
        <v>100</v>
      </c>
      <c r="L149" s="117" t="s">
        <v>126</v>
      </c>
      <c r="M149" s="145"/>
      <c r="N149" s="117"/>
      <c r="O149" s="117"/>
      <c r="P149" s="117"/>
      <c r="Q149" s="117"/>
      <c r="R149" s="117" t="s">
        <v>34</v>
      </c>
      <c r="S149" s="266" t="str">
        <f t="shared" si="2"/>
        <v>Chủ hộ</v>
      </c>
    </row>
    <row r="150" spans="1:19" s="83" customFormat="1" ht="25.5" customHeight="1" x14ac:dyDescent="0.25">
      <c r="A150" s="111">
        <v>139</v>
      </c>
      <c r="B150" s="111" t="str">
        <f>IF(S150="","",COUNTA($S$12:S150))</f>
        <v/>
      </c>
      <c r="C150" s="125"/>
      <c r="D150" s="125" t="s">
        <v>871</v>
      </c>
      <c r="E150" s="117">
        <v>2</v>
      </c>
      <c r="F150" s="126" t="s">
        <v>874</v>
      </c>
      <c r="G150" s="127">
        <v>2</v>
      </c>
      <c r="H150" s="128" t="s">
        <v>879</v>
      </c>
      <c r="I150" s="117" t="s">
        <v>20</v>
      </c>
      <c r="J150" s="117" t="s">
        <v>99</v>
      </c>
      <c r="K150" s="117" t="s">
        <v>100</v>
      </c>
      <c r="L150" s="117" t="s">
        <v>126</v>
      </c>
      <c r="M150" s="117"/>
      <c r="N150" s="117"/>
      <c r="O150" s="117"/>
      <c r="P150" s="117"/>
      <c r="Q150" s="117"/>
      <c r="R150" s="117" t="s">
        <v>34</v>
      </c>
      <c r="S150" s="266"/>
    </row>
    <row r="151" spans="1:19" s="83" customFormat="1" ht="25.5" customHeight="1" x14ac:dyDescent="0.25">
      <c r="A151" s="111">
        <v>140</v>
      </c>
      <c r="B151" s="111" t="str">
        <f>IF(S151="","",COUNTA($S$12:S151))</f>
        <v/>
      </c>
      <c r="C151" s="125"/>
      <c r="D151" s="125" t="s">
        <v>872</v>
      </c>
      <c r="E151" s="117">
        <v>3</v>
      </c>
      <c r="F151" s="126" t="s">
        <v>875</v>
      </c>
      <c r="G151" s="127">
        <v>1</v>
      </c>
      <c r="H151" s="128" t="s">
        <v>880</v>
      </c>
      <c r="I151" s="117" t="s">
        <v>20</v>
      </c>
      <c r="J151" s="117" t="s">
        <v>99</v>
      </c>
      <c r="K151" s="117" t="s">
        <v>100</v>
      </c>
      <c r="L151" s="117" t="s">
        <v>126</v>
      </c>
      <c r="M151" s="117"/>
      <c r="N151" s="117"/>
      <c r="O151" s="117"/>
      <c r="P151" s="117"/>
      <c r="Q151" s="117"/>
      <c r="R151" s="117" t="s">
        <v>34</v>
      </c>
      <c r="S151" s="266"/>
    </row>
    <row r="152" spans="1:19" s="83" customFormat="1" ht="25.5" customHeight="1" x14ac:dyDescent="0.25">
      <c r="A152" s="111">
        <v>141</v>
      </c>
      <c r="B152" s="111" t="str">
        <f>IF(S152="","",COUNTA($S$12:S152))</f>
        <v/>
      </c>
      <c r="C152" s="125"/>
      <c r="D152" s="125" t="s">
        <v>873</v>
      </c>
      <c r="E152" s="117">
        <v>5</v>
      </c>
      <c r="F152" s="126" t="s">
        <v>876</v>
      </c>
      <c r="G152" s="127">
        <v>1</v>
      </c>
      <c r="H152" s="128" t="s">
        <v>881</v>
      </c>
      <c r="I152" s="117" t="s">
        <v>20</v>
      </c>
      <c r="J152" s="117" t="s">
        <v>99</v>
      </c>
      <c r="K152" s="117" t="s">
        <v>100</v>
      </c>
      <c r="L152" s="117" t="s">
        <v>126</v>
      </c>
      <c r="M152" s="117"/>
      <c r="N152" s="117"/>
      <c r="O152" s="117"/>
      <c r="P152" s="117"/>
      <c r="Q152" s="117"/>
      <c r="R152" s="117" t="s">
        <v>34</v>
      </c>
      <c r="S152" s="266"/>
    </row>
    <row r="153" spans="1:19" s="79" customFormat="1" ht="25.5" customHeight="1" x14ac:dyDescent="0.25">
      <c r="A153" s="111">
        <v>142</v>
      </c>
      <c r="B153" s="111">
        <f>IF(S153="","",COUNTA($S$12:S153))</f>
        <v>43</v>
      </c>
      <c r="C153" s="80" t="s">
        <v>496</v>
      </c>
      <c r="D153" s="80" t="s">
        <v>496</v>
      </c>
      <c r="E153" s="78">
        <v>1</v>
      </c>
      <c r="F153" s="81">
        <v>19725</v>
      </c>
      <c r="G153" s="78">
        <v>2</v>
      </c>
      <c r="H153" s="82" t="s">
        <v>497</v>
      </c>
      <c r="I153" s="78" t="s">
        <v>20</v>
      </c>
      <c r="J153" s="78" t="s">
        <v>99</v>
      </c>
      <c r="K153" s="78" t="s">
        <v>100</v>
      </c>
      <c r="L153" s="78" t="s">
        <v>498</v>
      </c>
      <c r="M153" s="78"/>
      <c r="N153" s="78"/>
      <c r="O153" s="78"/>
      <c r="P153" s="78"/>
      <c r="Q153" s="78"/>
      <c r="R153" s="78" t="s">
        <v>1012</v>
      </c>
      <c r="S153" s="266" t="str">
        <f t="shared" si="2"/>
        <v>Chủ hộ</v>
      </c>
    </row>
    <row r="154" spans="1:19" s="79" customFormat="1" ht="25.5" customHeight="1" x14ac:dyDescent="0.25">
      <c r="A154" s="111">
        <v>143</v>
      </c>
      <c r="B154" s="111" t="str">
        <f>IF(S154="","",COUNTA($S$12:S154))</f>
        <v/>
      </c>
      <c r="C154" s="80"/>
      <c r="D154" s="80" t="s">
        <v>499</v>
      </c>
      <c r="E154" s="78">
        <v>3</v>
      </c>
      <c r="F154" s="81">
        <v>30035</v>
      </c>
      <c r="G154" s="78">
        <v>1</v>
      </c>
      <c r="H154" s="82" t="s">
        <v>500</v>
      </c>
      <c r="I154" s="78" t="s">
        <v>20</v>
      </c>
      <c r="J154" s="78" t="s">
        <v>99</v>
      </c>
      <c r="K154" s="78" t="s">
        <v>100</v>
      </c>
      <c r="L154" s="78" t="s">
        <v>498</v>
      </c>
      <c r="M154" s="78"/>
      <c r="N154" s="78"/>
      <c r="O154" s="78"/>
      <c r="P154" s="78"/>
      <c r="Q154" s="78"/>
      <c r="R154" s="78" t="s">
        <v>1012</v>
      </c>
      <c r="S154" s="266"/>
    </row>
    <row r="155" spans="1:19" s="79" customFormat="1" ht="25.5" customHeight="1" x14ac:dyDescent="0.25">
      <c r="A155" s="111">
        <v>144</v>
      </c>
      <c r="B155" s="111" t="str">
        <f>IF(S155="","",COUNTA($S$12:S155))</f>
        <v/>
      </c>
      <c r="C155" s="80"/>
      <c r="D155" s="80" t="s">
        <v>501</v>
      </c>
      <c r="E155" s="78">
        <v>3</v>
      </c>
      <c r="F155" s="81">
        <v>32771</v>
      </c>
      <c r="G155" s="78">
        <v>1</v>
      </c>
      <c r="H155" s="82" t="s">
        <v>502</v>
      </c>
      <c r="I155" s="78" t="s">
        <v>20</v>
      </c>
      <c r="J155" s="78" t="s">
        <v>99</v>
      </c>
      <c r="K155" s="78" t="s">
        <v>100</v>
      </c>
      <c r="L155" s="78" t="s">
        <v>498</v>
      </c>
      <c r="M155" s="78"/>
      <c r="N155" s="78"/>
      <c r="O155" s="78"/>
      <c r="P155" s="78"/>
      <c r="Q155" s="78"/>
      <c r="R155" s="78" t="s">
        <v>1012</v>
      </c>
      <c r="S155" s="266"/>
    </row>
    <row r="156" spans="1:19" s="83" customFormat="1" ht="25.5" customHeight="1" x14ac:dyDescent="0.25">
      <c r="A156" s="111">
        <v>145</v>
      </c>
      <c r="B156" s="111">
        <f>IF(S156="","",COUNTA($S$12:S156))</f>
        <v>44</v>
      </c>
      <c r="C156" s="116" t="s">
        <v>503</v>
      </c>
      <c r="D156" s="116" t="s">
        <v>503</v>
      </c>
      <c r="E156" s="117">
        <v>1</v>
      </c>
      <c r="F156" s="118">
        <v>19725</v>
      </c>
      <c r="G156" s="117">
        <v>2</v>
      </c>
      <c r="H156" s="121" t="s">
        <v>504</v>
      </c>
      <c r="I156" s="117" t="s">
        <v>20</v>
      </c>
      <c r="J156" s="117" t="s">
        <v>99</v>
      </c>
      <c r="K156" s="117" t="s">
        <v>100</v>
      </c>
      <c r="L156" s="117" t="s">
        <v>498</v>
      </c>
      <c r="M156" s="117"/>
      <c r="N156" s="117"/>
      <c r="O156" s="117"/>
      <c r="P156" s="117"/>
      <c r="Q156" s="117"/>
      <c r="R156" s="78" t="s">
        <v>1012</v>
      </c>
      <c r="S156" s="266" t="str">
        <f t="shared" si="2"/>
        <v>Chủ hộ</v>
      </c>
    </row>
    <row r="157" spans="1:19" s="83" customFormat="1" ht="25.5" customHeight="1" x14ac:dyDescent="0.25">
      <c r="A157" s="111">
        <v>146</v>
      </c>
      <c r="B157" s="111" t="str">
        <f>IF(S157="","",COUNTA($S$12:S157))</f>
        <v/>
      </c>
      <c r="C157" s="116"/>
      <c r="D157" s="116" t="s">
        <v>505</v>
      </c>
      <c r="E157" s="117">
        <v>5</v>
      </c>
      <c r="F157" s="118">
        <v>39884</v>
      </c>
      <c r="G157" s="117">
        <v>2</v>
      </c>
      <c r="H157" s="121" t="s">
        <v>506</v>
      </c>
      <c r="I157" s="117" t="s">
        <v>20</v>
      </c>
      <c r="J157" s="117" t="s">
        <v>99</v>
      </c>
      <c r="K157" s="117" t="s">
        <v>100</v>
      </c>
      <c r="L157" s="117" t="s">
        <v>498</v>
      </c>
      <c r="M157" s="117"/>
      <c r="N157" s="117"/>
      <c r="O157" s="117"/>
      <c r="P157" s="117"/>
      <c r="Q157" s="117"/>
      <c r="R157" s="78" t="s">
        <v>1012</v>
      </c>
      <c r="S157" s="266"/>
    </row>
    <row r="158" spans="1:19" s="83" customFormat="1" ht="25.5" customHeight="1" x14ac:dyDescent="0.25">
      <c r="A158" s="111">
        <v>147</v>
      </c>
      <c r="B158" s="111" t="str">
        <f>IF(S158="","",COUNTA($S$12:S158))</f>
        <v/>
      </c>
      <c r="C158" s="116"/>
      <c r="D158" s="116" t="s">
        <v>507</v>
      </c>
      <c r="E158" s="117">
        <v>5</v>
      </c>
      <c r="F158" s="118">
        <v>41684</v>
      </c>
      <c r="G158" s="117">
        <v>1</v>
      </c>
      <c r="H158" s="119" t="s">
        <v>508</v>
      </c>
      <c r="I158" s="117" t="s">
        <v>20</v>
      </c>
      <c r="J158" s="117" t="s">
        <v>99</v>
      </c>
      <c r="K158" s="117" t="s">
        <v>100</v>
      </c>
      <c r="L158" s="117" t="s">
        <v>498</v>
      </c>
      <c r="M158" s="117"/>
      <c r="N158" s="117"/>
      <c r="O158" s="117"/>
      <c r="P158" s="117"/>
      <c r="Q158" s="117"/>
      <c r="R158" s="78" t="s">
        <v>1012</v>
      </c>
      <c r="S158" s="266"/>
    </row>
    <row r="159" spans="1:19" s="83" customFormat="1" ht="25.5" customHeight="1" x14ac:dyDescent="0.25">
      <c r="A159" s="111">
        <v>148</v>
      </c>
      <c r="B159" s="111" t="str">
        <f>IF(S159="","",COUNTA($S$12:S159))</f>
        <v/>
      </c>
      <c r="C159" s="116"/>
      <c r="D159" s="116" t="s">
        <v>509</v>
      </c>
      <c r="E159" s="117">
        <v>5</v>
      </c>
      <c r="F159" s="118">
        <v>43822</v>
      </c>
      <c r="G159" s="117">
        <v>2</v>
      </c>
      <c r="H159" s="119" t="s">
        <v>510</v>
      </c>
      <c r="I159" s="117" t="s">
        <v>20</v>
      </c>
      <c r="J159" s="117" t="s">
        <v>99</v>
      </c>
      <c r="K159" s="117" t="s">
        <v>100</v>
      </c>
      <c r="L159" s="117" t="s">
        <v>498</v>
      </c>
      <c r="M159" s="117"/>
      <c r="N159" s="117"/>
      <c r="O159" s="117"/>
      <c r="P159" s="117"/>
      <c r="Q159" s="117"/>
      <c r="R159" s="78" t="s">
        <v>1012</v>
      </c>
      <c r="S159" s="266"/>
    </row>
    <row r="160" spans="1:19" s="83" customFormat="1" ht="25.5" customHeight="1" x14ac:dyDescent="0.25">
      <c r="A160" s="111">
        <v>149</v>
      </c>
      <c r="B160" s="111">
        <f>IF(S160="","",COUNTA($S$12:S160))</f>
        <v>45</v>
      </c>
      <c r="C160" s="116" t="s">
        <v>511</v>
      </c>
      <c r="D160" s="116" t="s">
        <v>511</v>
      </c>
      <c r="E160" s="117">
        <v>1</v>
      </c>
      <c r="F160" s="118">
        <v>19725</v>
      </c>
      <c r="G160" s="117">
        <v>2</v>
      </c>
      <c r="H160" s="119" t="s">
        <v>512</v>
      </c>
      <c r="I160" s="117" t="s">
        <v>20</v>
      </c>
      <c r="J160" s="117" t="s">
        <v>99</v>
      </c>
      <c r="K160" s="117" t="s">
        <v>100</v>
      </c>
      <c r="L160" s="117" t="s">
        <v>498</v>
      </c>
      <c r="M160" s="117"/>
      <c r="N160" s="117"/>
      <c r="O160" s="117"/>
      <c r="P160" s="117"/>
      <c r="Q160" s="117"/>
      <c r="R160" s="78" t="s">
        <v>1012</v>
      </c>
      <c r="S160" s="266" t="str">
        <f t="shared" si="2"/>
        <v>Chủ hộ</v>
      </c>
    </row>
    <row r="161" spans="1:19" s="83" customFormat="1" ht="25.5" customHeight="1" x14ac:dyDescent="0.25">
      <c r="A161" s="111">
        <v>150</v>
      </c>
      <c r="B161" s="111" t="str">
        <f>IF(S161="","",COUNTA($S$12:S161))</f>
        <v/>
      </c>
      <c r="C161" s="116"/>
      <c r="D161" s="116" t="s">
        <v>513</v>
      </c>
      <c r="E161" s="117">
        <v>5</v>
      </c>
      <c r="F161" s="118">
        <v>39602</v>
      </c>
      <c r="G161" s="117">
        <v>2</v>
      </c>
      <c r="H161" s="119" t="s">
        <v>514</v>
      </c>
      <c r="I161" s="117" t="s">
        <v>20</v>
      </c>
      <c r="J161" s="117" t="s">
        <v>99</v>
      </c>
      <c r="K161" s="117" t="s">
        <v>100</v>
      </c>
      <c r="L161" s="117" t="s">
        <v>498</v>
      </c>
      <c r="M161" s="117"/>
      <c r="N161" s="117"/>
      <c r="O161" s="117"/>
      <c r="P161" s="117"/>
      <c r="Q161" s="117"/>
      <c r="R161" s="78" t="s">
        <v>1012</v>
      </c>
      <c r="S161" s="266"/>
    </row>
    <row r="162" spans="1:19" s="83" customFormat="1" ht="25.5" customHeight="1" x14ac:dyDescent="0.25">
      <c r="A162" s="111">
        <v>151</v>
      </c>
      <c r="B162" s="111" t="str">
        <f>IF(S162="","",COUNTA($S$12:S162))</f>
        <v/>
      </c>
      <c r="C162" s="116"/>
      <c r="D162" s="116" t="s">
        <v>515</v>
      </c>
      <c r="E162" s="117">
        <v>5</v>
      </c>
      <c r="F162" s="118">
        <v>43199</v>
      </c>
      <c r="G162" s="117">
        <v>1</v>
      </c>
      <c r="H162" s="119" t="s">
        <v>516</v>
      </c>
      <c r="I162" s="117" t="s">
        <v>20</v>
      </c>
      <c r="J162" s="117" t="s">
        <v>99</v>
      </c>
      <c r="K162" s="117" t="s">
        <v>100</v>
      </c>
      <c r="L162" s="117" t="s">
        <v>498</v>
      </c>
      <c r="M162" s="117"/>
      <c r="N162" s="117"/>
      <c r="O162" s="117"/>
      <c r="P162" s="117"/>
      <c r="Q162" s="117"/>
      <c r="R162" s="78" t="s">
        <v>1012</v>
      </c>
      <c r="S162" s="266"/>
    </row>
    <row r="163" spans="1:19" s="83" customFormat="1" ht="25.5" customHeight="1" x14ac:dyDescent="0.25">
      <c r="A163" s="111">
        <v>152</v>
      </c>
      <c r="B163" s="111">
        <f>IF(S163="","",COUNTA($S$12:S163))</f>
        <v>46</v>
      </c>
      <c r="C163" s="116" t="s">
        <v>517</v>
      </c>
      <c r="D163" s="116" t="s">
        <v>517</v>
      </c>
      <c r="E163" s="117">
        <v>1</v>
      </c>
      <c r="F163" s="118">
        <v>20443</v>
      </c>
      <c r="G163" s="117">
        <v>1</v>
      </c>
      <c r="H163" s="119" t="s">
        <v>518</v>
      </c>
      <c r="I163" s="117" t="s">
        <v>20</v>
      </c>
      <c r="J163" s="117" t="s">
        <v>99</v>
      </c>
      <c r="K163" s="117" t="s">
        <v>100</v>
      </c>
      <c r="L163" s="117" t="s">
        <v>498</v>
      </c>
      <c r="M163" s="117"/>
      <c r="N163" s="117"/>
      <c r="O163" s="117"/>
      <c r="P163" s="117"/>
      <c r="Q163" s="117"/>
      <c r="R163" s="78" t="s">
        <v>1012</v>
      </c>
      <c r="S163" s="266" t="str">
        <f t="shared" si="2"/>
        <v>Chủ hộ</v>
      </c>
    </row>
    <row r="164" spans="1:19" s="83" customFormat="1" ht="25.5" customHeight="1" x14ac:dyDescent="0.25">
      <c r="A164" s="111">
        <v>153</v>
      </c>
      <c r="B164" s="111" t="str">
        <f>IF(S164="","",COUNTA($S$12:S164))</f>
        <v/>
      </c>
      <c r="C164" s="116"/>
      <c r="D164" s="116" t="s">
        <v>519</v>
      </c>
      <c r="E164" s="117">
        <v>2</v>
      </c>
      <c r="F164" s="118">
        <v>19283</v>
      </c>
      <c r="G164" s="117">
        <v>2</v>
      </c>
      <c r="H164" s="119" t="s">
        <v>520</v>
      </c>
      <c r="I164" s="117" t="s">
        <v>20</v>
      </c>
      <c r="J164" s="117" t="s">
        <v>99</v>
      </c>
      <c r="K164" s="117" t="s">
        <v>100</v>
      </c>
      <c r="L164" s="117" t="s">
        <v>498</v>
      </c>
      <c r="M164" s="117"/>
      <c r="N164" s="117"/>
      <c r="O164" s="117"/>
      <c r="P164" s="117"/>
      <c r="Q164" s="117"/>
      <c r="R164" s="78" t="s">
        <v>1012</v>
      </c>
      <c r="S164" s="266"/>
    </row>
    <row r="165" spans="1:19" s="83" customFormat="1" ht="25.5" customHeight="1" x14ac:dyDescent="0.25">
      <c r="A165" s="111">
        <v>154</v>
      </c>
      <c r="B165" s="111" t="str">
        <f>IF(S165="","",COUNTA($S$12:S165))</f>
        <v/>
      </c>
      <c r="C165" s="116"/>
      <c r="D165" s="116" t="s">
        <v>521</v>
      </c>
      <c r="E165" s="117">
        <v>3</v>
      </c>
      <c r="F165" s="118">
        <v>30614</v>
      </c>
      <c r="G165" s="117">
        <v>2</v>
      </c>
      <c r="H165" s="119" t="s">
        <v>522</v>
      </c>
      <c r="I165" s="117" t="s">
        <v>20</v>
      </c>
      <c r="J165" s="117" t="s">
        <v>99</v>
      </c>
      <c r="K165" s="117" t="s">
        <v>100</v>
      </c>
      <c r="L165" s="117" t="s">
        <v>498</v>
      </c>
      <c r="M165" s="117"/>
      <c r="N165" s="117"/>
      <c r="O165" s="117"/>
      <c r="P165" s="117"/>
      <c r="Q165" s="117"/>
      <c r="R165" s="78" t="s">
        <v>1012</v>
      </c>
      <c r="S165" s="266"/>
    </row>
    <row r="166" spans="1:19" s="83" customFormat="1" ht="25.5" customHeight="1" x14ac:dyDescent="0.25">
      <c r="A166" s="111">
        <v>155</v>
      </c>
      <c r="B166" s="111" t="str">
        <f>IF(S166="","",COUNTA($S$12:S166))</f>
        <v/>
      </c>
      <c r="C166" s="116"/>
      <c r="D166" s="116" t="s">
        <v>523</v>
      </c>
      <c r="E166" s="117">
        <v>3</v>
      </c>
      <c r="F166" s="118">
        <v>31874</v>
      </c>
      <c r="G166" s="117">
        <v>1</v>
      </c>
      <c r="H166" s="119" t="s">
        <v>524</v>
      </c>
      <c r="I166" s="117" t="s">
        <v>20</v>
      </c>
      <c r="J166" s="117" t="s">
        <v>99</v>
      </c>
      <c r="K166" s="117" t="s">
        <v>100</v>
      </c>
      <c r="L166" s="117" t="s">
        <v>498</v>
      </c>
      <c r="M166" s="117"/>
      <c r="N166" s="117"/>
      <c r="O166" s="117"/>
      <c r="P166" s="117"/>
      <c r="Q166" s="117"/>
      <c r="R166" s="78" t="s">
        <v>1012</v>
      </c>
      <c r="S166" s="266"/>
    </row>
    <row r="167" spans="1:19" s="83" customFormat="1" ht="25.5" customHeight="1" x14ac:dyDescent="0.25">
      <c r="A167" s="111">
        <v>156</v>
      </c>
      <c r="B167" s="111">
        <f>IF(S167="","",COUNTA($S$12:S167))</f>
        <v>47</v>
      </c>
      <c r="C167" s="116" t="s">
        <v>525</v>
      </c>
      <c r="D167" s="116" t="s">
        <v>525</v>
      </c>
      <c r="E167" s="117">
        <v>1</v>
      </c>
      <c r="F167" s="118">
        <v>27395</v>
      </c>
      <c r="G167" s="117">
        <v>2</v>
      </c>
      <c r="H167" s="119" t="s">
        <v>526</v>
      </c>
      <c r="I167" s="117" t="s">
        <v>20</v>
      </c>
      <c r="J167" s="117" t="s">
        <v>99</v>
      </c>
      <c r="K167" s="117" t="s">
        <v>100</v>
      </c>
      <c r="L167" s="117" t="s">
        <v>498</v>
      </c>
      <c r="M167" s="117"/>
      <c r="N167" s="117"/>
      <c r="O167" s="117"/>
      <c r="P167" s="117"/>
      <c r="Q167" s="117"/>
      <c r="R167" s="78" t="s">
        <v>1012</v>
      </c>
      <c r="S167" s="266" t="str">
        <f t="shared" si="2"/>
        <v>Chủ hộ</v>
      </c>
    </row>
    <row r="168" spans="1:19" s="83" customFormat="1" ht="25.5" customHeight="1" x14ac:dyDescent="0.25">
      <c r="A168" s="111">
        <v>157</v>
      </c>
      <c r="B168" s="111" t="str">
        <f>IF(S168="","",COUNTA($S$12:S168))</f>
        <v/>
      </c>
      <c r="C168" s="116"/>
      <c r="D168" s="116" t="s">
        <v>527</v>
      </c>
      <c r="E168" s="117">
        <v>2</v>
      </c>
      <c r="F168" s="118">
        <v>28084</v>
      </c>
      <c r="G168" s="117">
        <v>1</v>
      </c>
      <c r="H168" s="119" t="s">
        <v>528</v>
      </c>
      <c r="I168" s="117" t="s">
        <v>20</v>
      </c>
      <c r="J168" s="117" t="s">
        <v>99</v>
      </c>
      <c r="K168" s="117" t="s">
        <v>100</v>
      </c>
      <c r="L168" s="117" t="s">
        <v>498</v>
      </c>
      <c r="M168" s="117"/>
      <c r="N168" s="117"/>
      <c r="O168" s="117"/>
      <c r="P168" s="117"/>
      <c r="Q168" s="117"/>
      <c r="R168" s="78" t="s">
        <v>1012</v>
      </c>
      <c r="S168" s="266"/>
    </row>
    <row r="169" spans="1:19" s="83" customFormat="1" ht="25.5" customHeight="1" x14ac:dyDescent="0.25">
      <c r="A169" s="111">
        <v>158</v>
      </c>
      <c r="B169" s="111" t="str">
        <f>IF(S169="","",COUNTA($S$12:S169))</f>
        <v/>
      </c>
      <c r="C169" s="116"/>
      <c r="D169" s="116" t="s">
        <v>529</v>
      </c>
      <c r="E169" s="117">
        <v>3</v>
      </c>
      <c r="F169" s="118">
        <v>37737</v>
      </c>
      <c r="G169" s="117">
        <v>1</v>
      </c>
      <c r="H169" s="119" t="s">
        <v>530</v>
      </c>
      <c r="I169" s="117" t="s">
        <v>20</v>
      </c>
      <c r="J169" s="117" t="s">
        <v>99</v>
      </c>
      <c r="K169" s="117" t="s">
        <v>100</v>
      </c>
      <c r="L169" s="117" t="s">
        <v>498</v>
      </c>
      <c r="M169" s="117"/>
      <c r="N169" s="117"/>
      <c r="O169" s="117"/>
      <c r="P169" s="117"/>
      <c r="Q169" s="117"/>
      <c r="R169" s="78" t="s">
        <v>1012</v>
      </c>
      <c r="S169" s="266"/>
    </row>
    <row r="170" spans="1:19" s="83" customFormat="1" ht="25.5" customHeight="1" x14ac:dyDescent="0.25">
      <c r="A170" s="111">
        <v>159</v>
      </c>
      <c r="B170" s="111">
        <f>IF(S170="","",COUNTA($S$12:S170))</f>
        <v>48</v>
      </c>
      <c r="C170" s="116" t="s">
        <v>531</v>
      </c>
      <c r="D170" s="116" t="s">
        <v>531</v>
      </c>
      <c r="E170" s="117">
        <v>1</v>
      </c>
      <c r="F170" s="118">
        <v>16803</v>
      </c>
      <c r="G170" s="117">
        <v>2</v>
      </c>
      <c r="H170" s="119" t="s">
        <v>532</v>
      </c>
      <c r="I170" s="117" t="s">
        <v>20</v>
      </c>
      <c r="J170" s="117" t="s">
        <v>99</v>
      </c>
      <c r="K170" s="117" t="s">
        <v>100</v>
      </c>
      <c r="L170" s="117" t="s">
        <v>498</v>
      </c>
      <c r="M170" s="117"/>
      <c r="N170" s="117"/>
      <c r="O170" s="117"/>
      <c r="P170" s="117"/>
      <c r="Q170" s="117"/>
      <c r="R170" s="78" t="s">
        <v>1012</v>
      </c>
      <c r="S170" s="266" t="str">
        <f t="shared" si="2"/>
        <v>Chủ hộ</v>
      </c>
    </row>
    <row r="171" spans="1:19" s="83" customFormat="1" ht="25.5" customHeight="1" x14ac:dyDescent="0.25">
      <c r="A171" s="111">
        <v>160</v>
      </c>
      <c r="B171" s="111" t="str">
        <f>IF(S171="","",COUNTA($S$12:S171))</f>
        <v/>
      </c>
      <c r="C171" s="116"/>
      <c r="D171" s="116" t="s">
        <v>533</v>
      </c>
      <c r="E171" s="117">
        <v>3</v>
      </c>
      <c r="F171" s="118">
        <v>30694</v>
      </c>
      <c r="G171" s="117">
        <v>1</v>
      </c>
      <c r="H171" s="119" t="s">
        <v>534</v>
      </c>
      <c r="I171" s="117" t="s">
        <v>20</v>
      </c>
      <c r="J171" s="117" t="s">
        <v>99</v>
      </c>
      <c r="K171" s="117" t="s">
        <v>100</v>
      </c>
      <c r="L171" s="117" t="s">
        <v>498</v>
      </c>
      <c r="M171" s="117"/>
      <c r="N171" s="117"/>
      <c r="O171" s="117"/>
      <c r="P171" s="117"/>
      <c r="Q171" s="117"/>
      <c r="R171" s="78" t="s">
        <v>1012</v>
      </c>
      <c r="S171" s="266"/>
    </row>
    <row r="172" spans="1:19" s="83" customFormat="1" ht="25.5" customHeight="1" x14ac:dyDescent="0.25">
      <c r="A172" s="111">
        <v>161</v>
      </c>
      <c r="B172" s="111">
        <f>IF(S172="","",COUNTA($S$12:S172))</f>
        <v>49</v>
      </c>
      <c r="C172" s="116" t="s">
        <v>535</v>
      </c>
      <c r="D172" s="116" t="s">
        <v>535</v>
      </c>
      <c r="E172" s="117">
        <v>1</v>
      </c>
      <c r="F172" s="118">
        <v>22647</v>
      </c>
      <c r="G172" s="117">
        <v>2</v>
      </c>
      <c r="H172" s="119" t="s">
        <v>536</v>
      </c>
      <c r="I172" s="117" t="s">
        <v>20</v>
      </c>
      <c r="J172" s="117" t="s">
        <v>99</v>
      </c>
      <c r="K172" s="117" t="s">
        <v>100</v>
      </c>
      <c r="L172" s="117" t="s">
        <v>498</v>
      </c>
      <c r="M172" s="117"/>
      <c r="N172" s="117"/>
      <c r="O172" s="117"/>
      <c r="P172" s="117"/>
      <c r="Q172" s="117"/>
      <c r="R172" s="78" t="s">
        <v>1012</v>
      </c>
      <c r="S172" s="266" t="str">
        <f t="shared" si="2"/>
        <v>Chủ hộ</v>
      </c>
    </row>
    <row r="173" spans="1:19" s="83" customFormat="1" ht="25.5" customHeight="1" x14ac:dyDescent="0.25">
      <c r="A173" s="111">
        <v>162</v>
      </c>
      <c r="B173" s="111" t="str">
        <f>IF(S173="","",COUNTA($S$12:S173))</f>
        <v/>
      </c>
      <c r="C173" s="116"/>
      <c r="D173" s="116" t="s">
        <v>537</v>
      </c>
      <c r="E173" s="117">
        <v>3</v>
      </c>
      <c r="F173" s="118">
        <v>34759</v>
      </c>
      <c r="G173" s="117">
        <v>1</v>
      </c>
      <c r="H173" s="119" t="s">
        <v>538</v>
      </c>
      <c r="I173" s="117" t="s">
        <v>20</v>
      </c>
      <c r="J173" s="117" t="s">
        <v>99</v>
      </c>
      <c r="K173" s="117" t="s">
        <v>100</v>
      </c>
      <c r="L173" s="117" t="s">
        <v>498</v>
      </c>
      <c r="M173" s="117"/>
      <c r="N173" s="117"/>
      <c r="O173" s="117"/>
      <c r="P173" s="117"/>
      <c r="Q173" s="117"/>
      <c r="R173" s="78" t="s">
        <v>1012</v>
      </c>
      <c r="S173" s="266"/>
    </row>
    <row r="174" spans="1:19" s="83" customFormat="1" ht="25.5" customHeight="1" x14ac:dyDescent="0.25">
      <c r="A174" s="111">
        <v>163</v>
      </c>
      <c r="B174" s="111" t="str">
        <f>IF(S174="","",COUNTA($S$12:S174))</f>
        <v/>
      </c>
      <c r="C174" s="116"/>
      <c r="D174" s="116" t="s">
        <v>539</v>
      </c>
      <c r="E174" s="117">
        <v>5</v>
      </c>
      <c r="F174" s="118">
        <v>43525</v>
      </c>
      <c r="G174" s="117">
        <v>2</v>
      </c>
      <c r="H174" s="119" t="s">
        <v>540</v>
      </c>
      <c r="I174" s="117" t="s">
        <v>20</v>
      </c>
      <c r="J174" s="117" t="s">
        <v>99</v>
      </c>
      <c r="K174" s="117" t="s">
        <v>100</v>
      </c>
      <c r="L174" s="117" t="s">
        <v>498</v>
      </c>
      <c r="M174" s="117"/>
      <c r="N174" s="117"/>
      <c r="O174" s="117"/>
      <c r="P174" s="117"/>
      <c r="Q174" s="117"/>
      <c r="R174" s="78" t="s">
        <v>1012</v>
      </c>
      <c r="S174" s="266"/>
    </row>
    <row r="175" spans="1:19" s="83" customFormat="1" ht="25.5" customHeight="1" x14ac:dyDescent="0.25">
      <c r="A175" s="111">
        <v>164</v>
      </c>
      <c r="B175" s="111" t="str">
        <f>IF(S175="","",COUNTA($S$12:S175))</f>
        <v/>
      </c>
      <c r="C175" s="116"/>
      <c r="D175" s="116" t="s">
        <v>541</v>
      </c>
      <c r="E175" s="117">
        <v>3</v>
      </c>
      <c r="F175" s="118">
        <v>36211</v>
      </c>
      <c r="G175" s="117">
        <v>2</v>
      </c>
      <c r="H175" s="119" t="s">
        <v>542</v>
      </c>
      <c r="I175" s="117" t="s">
        <v>20</v>
      </c>
      <c r="J175" s="117" t="s">
        <v>99</v>
      </c>
      <c r="K175" s="117" t="s">
        <v>100</v>
      </c>
      <c r="L175" s="117" t="s">
        <v>498</v>
      </c>
      <c r="M175" s="117"/>
      <c r="N175" s="117"/>
      <c r="O175" s="117"/>
      <c r="P175" s="117"/>
      <c r="Q175" s="117"/>
      <c r="R175" s="78" t="s">
        <v>1012</v>
      </c>
      <c r="S175" s="266"/>
    </row>
    <row r="176" spans="1:19" s="83" customFormat="1" ht="25.5" customHeight="1" x14ac:dyDescent="0.25">
      <c r="A176" s="111">
        <v>165</v>
      </c>
      <c r="B176" s="111" t="str">
        <f>IF(S176="","",COUNTA($S$12:S176))</f>
        <v/>
      </c>
      <c r="C176" s="116"/>
      <c r="D176" s="125" t="s">
        <v>543</v>
      </c>
      <c r="E176" s="117">
        <v>5</v>
      </c>
      <c r="F176" s="118">
        <v>42307</v>
      </c>
      <c r="G176" s="117">
        <v>1</v>
      </c>
      <c r="H176" s="126" t="s">
        <v>544</v>
      </c>
      <c r="I176" s="117" t="s">
        <v>20</v>
      </c>
      <c r="J176" s="117" t="s">
        <v>99</v>
      </c>
      <c r="K176" s="117" t="s">
        <v>100</v>
      </c>
      <c r="L176" s="117" t="s">
        <v>498</v>
      </c>
      <c r="M176" s="117"/>
      <c r="N176" s="117"/>
      <c r="O176" s="117"/>
      <c r="P176" s="117"/>
      <c r="Q176" s="117"/>
      <c r="R176" s="78" t="s">
        <v>1012</v>
      </c>
      <c r="S176" s="266"/>
    </row>
    <row r="177" spans="1:19" s="83" customFormat="1" ht="25.5" customHeight="1" x14ac:dyDescent="0.25">
      <c r="A177" s="111">
        <v>166</v>
      </c>
      <c r="B177" s="111" t="str">
        <f>IF(S177="","",COUNTA($S$12:S177))</f>
        <v/>
      </c>
      <c r="C177" s="116"/>
      <c r="D177" s="125" t="s">
        <v>545</v>
      </c>
      <c r="E177" s="117">
        <v>5</v>
      </c>
      <c r="F177" s="118">
        <v>44303</v>
      </c>
      <c r="G177" s="117">
        <v>1</v>
      </c>
      <c r="H177" s="126" t="s">
        <v>546</v>
      </c>
      <c r="I177" s="117" t="s">
        <v>20</v>
      </c>
      <c r="J177" s="117" t="s">
        <v>99</v>
      </c>
      <c r="K177" s="117" t="s">
        <v>100</v>
      </c>
      <c r="L177" s="117" t="s">
        <v>498</v>
      </c>
      <c r="M177" s="117"/>
      <c r="N177" s="117"/>
      <c r="O177" s="117"/>
      <c r="P177" s="117"/>
      <c r="Q177" s="117"/>
      <c r="R177" s="78" t="s">
        <v>1012</v>
      </c>
      <c r="S177" s="266"/>
    </row>
    <row r="178" spans="1:19" s="83" customFormat="1" ht="25.5" customHeight="1" x14ac:dyDescent="0.25">
      <c r="A178" s="111">
        <v>167</v>
      </c>
      <c r="B178" s="111">
        <f>IF(S178="","",COUNTA($S$12:S178))</f>
        <v>50</v>
      </c>
      <c r="C178" s="116" t="s">
        <v>887</v>
      </c>
      <c r="D178" s="116" t="s">
        <v>887</v>
      </c>
      <c r="E178" s="117">
        <v>1</v>
      </c>
      <c r="F178" s="118">
        <v>19360</v>
      </c>
      <c r="G178" s="117">
        <v>2</v>
      </c>
      <c r="H178" s="130" t="s">
        <v>895</v>
      </c>
      <c r="I178" s="117" t="s">
        <v>20</v>
      </c>
      <c r="J178" s="117" t="s">
        <v>99</v>
      </c>
      <c r="K178" s="117" t="s">
        <v>100</v>
      </c>
      <c r="L178" s="117" t="s">
        <v>498</v>
      </c>
      <c r="M178" s="129"/>
      <c r="N178" s="117"/>
      <c r="O178" s="117"/>
      <c r="P178" s="117"/>
      <c r="Q178" s="117"/>
      <c r="R178" s="117" t="s">
        <v>34</v>
      </c>
      <c r="S178" s="266" t="str">
        <f t="shared" si="2"/>
        <v>Chủ hộ</v>
      </c>
    </row>
    <row r="179" spans="1:19" s="83" customFormat="1" ht="25.5" customHeight="1" x14ac:dyDescent="0.25">
      <c r="A179" s="111">
        <v>168</v>
      </c>
      <c r="B179" s="111">
        <f>IF(S179="","",COUNTA($S$12:S179))</f>
        <v>51</v>
      </c>
      <c r="C179" s="116" t="s">
        <v>547</v>
      </c>
      <c r="D179" s="116" t="s">
        <v>547</v>
      </c>
      <c r="E179" s="117">
        <v>1</v>
      </c>
      <c r="F179" s="120" t="s">
        <v>548</v>
      </c>
      <c r="G179" s="117">
        <v>2</v>
      </c>
      <c r="H179" s="119" t="s">
        <v>549</v>
      </c>
      <c r="I179" s="117" t="s">
        <v>20</v>
      </c>
      <c r="J179" s="117" t="s">
        <v>99</v>
      </c>
      <c r="K179" s="117" t="s">
        <v>100</v>
      </c>
      <c r="L179" s="117" t="s">
        <v>130</v>
      </c>
      <c r="M179" s="131"/>
      <c r="N179" s="131"/>
      <c r="O179" s="131" t="s">
        <v>102</v>
      </c>
      <c r="P179" s="117" t="s">
        <v>102</v>
      </c>
      <c r="Q179" s="131"/>
      <c r="R179" s="78" t="s">
        <v>1012</v>
      </c>
      <c r="S179" s="266" t="str">
        <f t="shared" si="2"/>
        <v>Chủ hộ</v>
      </c>
    </row>
    <row r="180" spans="1:19" s="83" customFormat="1" ht="25.5" customHeight="1" x14ac:dyDescent="0.25">
      <c r="A180" s="111">
        <v>169</v>
      </c>
      <c r="B180" s="111" t="str">
        <f>IF(S180="","",COUNTA($S$12:S180))</f>
        <v/>
      </c>
      <c r="C180" s="116"/>
      <c r="D180" s="116" t="s">
        <v>550</v>
      </c>
      <c r="E180" s="117">
        <v>3</v>
      </c>
      <c r="F180" s="120" t="s">
        <v>551</v>
      </c>
      <c r="G180" s="117">
        <v>2</v>
      </c>
      <c r="H180" s="119" t="s">
        <v>552</v>
      </c>
      <c r="I180" s="117" t="s">
        <v>20</v>
      </c>
      <c r="J180" s="117" t="s">
        <v>99</v>
      </c>
      <c r="K180" s="117" t="s">
        <v>100</v>
      </c>
      <c r="L180" s="117" t="s">
        <v>130</v>
      </c>
      <c r="M180" s="131"/>
      <c r="N180" s="131"/>
      <c r="O180" s="131"/>
      <c r="P180" s="117"/>
      <c r="Q180" s="131"/>
      <c r="R180" s="78" t="s">
        <v>1012</v>
      </c>
      <c r="S180" s="266"/>
    </row>
    <row r="181" spans="1:19" s="83" customFormat="1" ht="25.5" customHeight="1" x14ac:dyDescent="0.25">
      <c r="A181" s="111">
        <v>170</v>
      </c>
      <c r="B181" s="111" t="str">
        <f>IF(S181="","",COUNTA($S$12:S181))</f>
        <v/>
      </c>
      <c r="C181" s="116"/>
      <c r="D181" s="116" t="s">
        <v>553</v>
      </c>
      <c r="E181" s="117">
        <v>5</v>
      </c>
      <c r="F181" s="132" t="s">
        <v>554</v>
      </c>
      <c r="G181" s="117">
        <v>2</v>
      </c>
      <c r="H181" s="84" t="s">
        <v>555</v>
      </c>
      <c r="I181" s="117" t="s">
        <v>20</v>
      </c>
      <c r="J181" s="117" t="s">
        <v>99</v>
      </c>
      <c r="K181" s="117" t="s">
        <v>100</v>
      </c>
      <c r="L181" s="117" t="s">
        <v>130</v>
      </c>
      <c r="M181" s="131"/>
      <c r="N181" s="131"/>
      <c r="O181" s="131"/>
      <c r="P181" s="117"/>
      <c r="Q181" s="131"/>
      <c r="R181" s="78" t="s">
        <v>1012</v>
      </c>
      <c r="S181" s="266"/>
    </row>
    <row r="182" spans="1:19" s="83" customFormat="1" ht="24.95" customHeight="1" x14ac:dyDescent="0.25">
      <c r="A182" s="111">
        <v>171</v>
      </c>
      <c r="B182" s="111">
        <f>IF(S182="","",COUNTA($S$12:S182))</f>
        <v>52</v>
      </c>
      <c r="C182" s="116" t="s">
        <v>556</v>
      </c>
      <c r="D182" s="116" t="s">
        <v>556</v>
      </c>
      <c r="E182" s="117">
        <v>1</v>
      </c>
      <c r="F182" s="120" t="s">
        <v>128</v>
      </c>
      <c r="G182" s="117">
        <v>2</v>
      </c>
      <c r="H182" s="85" t="s">
        <v>557</v>
      </c>
      <c r="I182" s="117" t="s">
        <v>20</v>
      </c>
      <c r="J182" s="117" t="s">
        <v>99</v>
      </c>
      <c r="K182" s="117" t="s">
        <v>100</v>
      </c>
      <c r="L182" s="117" t="s">
        <v>558</v>
      </c>
      <c r="M182" s="117"/>
      <c r="N182" s="117"/>
      <c r="O182" s="117"/>
      <c r="P182" s="117"/>
      <c r="Q182" s="131"/>
      <c r="R182" s="78" t="s">
        <v>1012</v>
      </c>
      <c r="S182" s="266" t="str">
        <f t="shared" si="2"/>
        <v>Chủ hộ</v>
      </c>
    </row>
    <row r="183" spans="1:19" s="83" customFormat="1" ht="24.95" customHeight="1" x14ac:dyDescent="0.25">
      <c r="A183" s="111">
        <v>172</v>
      </c>
      <c r="B183" s="111">
        <f>IF(S183="","",COUNTA($S$12:S183))</f>
        <v>53</v>
      </c>
      <c r="C183" s="116" t="s">
        <v>559</v>
      </c>
      <c r="D183" s="116" t="s">
        <v>559</v>
      </c>
      <c r="E183" s="117">
        <v>1</v>
      </c>
      <c r="F183" s="120" t="s">
        <v>141</v>
      </c>
      <c r="G183" s="117">
        <v>2</v>
      </c>
      <c r="H183" s="127" t="s">
        <v>560</v>
      </c>
      <c r="I183" s="117" t="s">
        <v>20</v>
      </c>
      <c r="J183" s="117" t="s">
        <v>99</v>
      </c>
      <c r="K183" s="117" t="s">
        <v>100</v>
      </c>
      <c r="L183" s="117" t="s">
        <v>558</v>
      </c>
      <c r="M183" s="117"/>
      <c r="N183" s="117"/>
      <c r="O183" s="117"/>
      <c r="P183" s="117"/>
      <c r="Q183" s="131"/>
      <c r="R183" s="78" t="s">
        <v>1012</v>
      </c>
      <c r="S183" s="266" t="str">
        <f t="shared" si="2"/>
        <v>Chủ hộ</v>
      </c>
    </row>
    <row r="184" spans="1:19" s="83" customFormat="1" ht="24.95" customHeight="1" x14ac:dyDescent="0.25">
      <c r="A184" s="111">
        <v>173</v>
      </c>
      <c r="B184" s="111" t="str">
        <f>IF(S184="","",COUNTA($S$12:S184))</f>
        <v/>
      </c>
      <c r="C184" s="116"/>
      <c r="D184" s="116" t="s">
        <v>507</v>
      </c>
      <c r="E184" s="117">
        <v>3</v>
      </c>
      <c r="F184" s="120" t="s">
        <v>561</v>
      </c>
      <c r="G184" s="117">
        <v>1</v>
      </c>
      <c r="H184" s="127" t="s">
        <v>562</v>
      </c>
      <c r="I184" s="117" t="s">
        <v>20</v>
      </c>
      <c r="J184" s="117" t="s">
        <v>99</v>
      </c>
      <c r="K184" s="117" t="s">
        <v>100</v>
      </c>
      <c r="L184" s="117" t="s">
        <v>558</v>
      </c>
      <c r="M184" s="117"/>
      <c r="N184" s="117"/>
      <c r="O184" s="117"/>
      <c r="P184" s="117"/>
      <c r="Q184" s="131"/>
      <c r="R184" s="78" t="s">
        <v>1012</v>
      </c>
      <c r="S184" s="266"/>
    </row>
    <row r="185" spans="1:19" s="83" customFormat="1" ht="24.95" customHeight="1" x14ac:dyDescent="0.25">
      <c r="A185" s="111">
        <v>174</v>
      </c>
      <c r="B185" s="111">
        <f>IF(S185="","",COUNTA($S$12:S185))</f>
        <v>54</v>
      </c>
      <c r="C185" s="116" t="s">
        <v>563</v>
      </c>
      <c r="D185" s="116" t="s">
        <v>563</v>
      </c>
      <c r="E185" s="117">
        <v>1</v>
      </c>
      <c r="F185" s="127" t="s">
        <v>564</v>
      </c>
      <c r="G185" s="117">
        <v>1</v>
      </c>
      <c r="H185" s="119" t="s">
        <v>565</v>
      </c>
      <c r="I185" s="117" t="s">
        <v>20</v>
      </c>
      <c r="J185" s="117" t="s">
        <v>99</v>
      </c>
      <c r="K185" s="117" t="s">
        <v>100</v>
      </c>
      <c r="L185" s="117" t="s">
        <v>558</v>
      </c>
      <c r="M185" s="117"/>
      <c r="N185" s="117"/>
      <c r="O185" s="117"/>
      <c r="P185" s="117"/>
      <c r="Q185" s="131"/>
      <c r="R185" s="78" t="s">
        <v>1012</v>
      </c>
      <c r="S185" s="266" t="str">
        <f t="shared" si="2"/>
        <v>Chủ hộ</v>
      </c>
    </row>
    <row r="186" spans="1:19" s="83" customFormat="1" ht="24.95" customHeight="1" x14ac:dyDescent="0.25">
      <c r="A186" s="111">
        <v>175</v>
      </c>
      <c r="B186" s="111" t="str">
        <f>IF(S186="","",COUNTA($S$12:S186))</f>
        <v/>
      </c>
      <c r="C186" s="116"/>
      <c r="D186" s="116" t="s">
        <v>566</v>
      </c>
      <c r="E186" s="117">
        <v>2</v>
      </c>
      <c r="F186" s="127" t="s">
        <v>567</v>
      </c>
      <c r="G186" s="117">
        <v>2</v>
      </c>
      <c r="H186" s="119" t="s">
        <v>568</v>
      </c>
      <c r="I186" s="117" t="s">
        <v>20</v>
      </c>
      <c r="J186" s="117" t="s">
        <v>99</v>
      </c>
      <c r="K186" s="117" t="s">
        <v>100</v>
      </c>
      <c r="L186" s="117" t="s">
        <v>558</v>
      </c>
      <c r="M186" s="117"/>
      <c r="N186" s="117"/>
      <c r="O186" s="117"/>
      <c r="P186" s="117"/>
      <c r="Q186" s="131"/>
      <c r="R186" s="78" t="s">
        <v>1012</v>
      </c>
      <c r="S186" s="266"/>
    </row>
    <row r="187" spans="1:19" s="83" customFormat="1" ht="24.95" customHeight="1" x14ac:dyDescent="0.25">
      <c r="A187" s="111">
        <v>176</v>
      </c>
      <c r="B187" s="111" t="str">
        <f>IF(S187="","",COUNTA($S$12:S187))</f>
        <v/>
      </c>
      <c r="C187" s="116"/>
      <c r="D187" s="116" t="s">
        <v>569</v>
      </c>
      <c r="E187" s="117">
        <v>3</v>
      </c>
      <c r="F187" s="127" t="s">
        <v>570</v>
      </c>
      <c r="G187" s="117">
        <v>2</v>
      </c>
      <c r="H187" s="84" t="s">
        <v>571</v>
      </c>
      <c r="I187" s="117" t="s">
        <v>20</v>
      </c>
      <c r="J187" s="117" t="s">
        <v>99</v>
      </c>
      <c r="K187" s="117" t="s">
        <v>100</v>
      </c>
      <c r="L187" s="117" t="s">
        <v>558</v>
      </c>
      <c r="M187" s="117"/>
      <c r="N187" s="117"/>
      <c r="O187" s="117"/>
      <c r="P187" s="117"/>
      <c r="Q187" s="131"/>
      <c r="R187" s="78" t="s">
        <v>1012</v>
      </c>
      <c r="S187" s="266"/>
    </row>
    <row r="188" spans="1:19" s="83" customFormat="1" ht="24.95" customHeight="1" x14ac:dyDescent="0.25">
      <c r="A188" s="111">
        <v>177</v>
      </c>
      <c r="B188" s="111" t="str">
        <f>IF(S188="","",COUNTA($S$12:S188))</f>
        <v/>
      </c>
      <c r="C188" s="116"/>
      <c r="D188" s="116" t="s">
        <v>572</v>
      </c>
      <c r="E188" s="117">
        <v>3</v>
      </c>
      <c r="F188" s="127" t="s">
        <v>573</v>
      </c>
      <c r="G188" s="117">
        <v>1</v>
      </c>
      <c r="H188" s="84" t="s">
        <v>574</v>
      </c>
      <c r="I188" s="117" t="s">
        <v>20</v>
      </c>
      <c r="J188" s="117" t="s">
        <v>99</v>
      </c>
      <c r="K188" s="117" t="s">
        <v>100</v>
      </c>
      <c r="L188" s="117" t="s">
        <v>558</v>
      </c>
      <c r="M188" s="117"/>
      <c r="N188" s="117"/>
      <c r="O188" s="117"/>
      <c r="P188" s="117"/>
      <c r="Q188" s="131"/>
      <c r="R188" s="78" t="s">
        <v>1012</v>
      </c>
      <c r="S188" s="266"/>
    </row>
    <row r="189" spans="1:19" s="83" customFormat="1" ht="24.95" customHeight="1" x14ac:dyDescent="0.25">
      <c r="A189" s="111">
        <v>178</v>
      </c>
      <c r="B189" s="111" t="str">
        <f>IF(S189="","",COUNTA($S$12:S189))</f>
        <v/>
      </c>
      <c r="C189" s="116"/>
      <c r="D189" s="116" t="s">
        <v>575</v>
      </c>
      <c r="E189" s="117">
        <v>3</v>
      </c>
      <c r="F189" s="127" t="s">
        <v>576</v>
      </c>
      <c r="G189" s="117">
        <v>2</v>
      </c>
      <c r="H189" s="84" t="s">
        <v>577</v>
      </c>
      <c r="I189" s="117" t="s">
        <v>20</v>
      </c>
      <c r="J189" s="117" t="s">
        <v>99</v>
      </c>
      <c r="K189" s="117" t="s">
        <v>100</v>
      </c>
      <c r="L189" s="117" t="s">
        <v>558</v>
      </c>
      <c r="M189" s="117"/>
      <c r="N189" s="117"/>
      <c r="O189" s="117"/>
      <c r="P189" s="117"/>
      <c r="Q189" s="131"/>
      <c r="R189" s="78" t="s">
        <v>1012</v>
      </c>
      <c r="S189" s="266"/>
    </row>
    <row r="190" spans="1:19" s="83" customFormat="1" ht="24.95" customHeight="1" x14ac:dyDescent="0.25">
      <c r="A190" s="111">
        <v>179</v>
      </c>
      <c r="B190" s="111">
        <f>IF(S190="","",COUNTA($S$12:S190))</f>
        <v>55</v>
      </c>
      <c r="C190" s="116" t="s">
        <v>578</v>
      </c>
      <c r="D190" s="116" t="s">
        <v>578</v>
      </c>
      <c r="E190" s="117">
        <v>1</v>
      </c>
      <c r="F190" s="120" t="s">
        <v>579</v>
      </c>
      <c r="G190" s="117">
        <v>2</v>
      </c>
      <c r="H190" s="119" t="s">
        <v>580</v>
      </c>
      <c r="I190" s="117" t="s">
        <v>20</v>
      </c>
      <c r="J190" s="117" t="s">
        <v>99</v>
      </c>
      <c r="K190" s="117" t="s">
        <v>100</v>
      </c>
      <c r="L190" s="117" t="s">
        <v>137</v>
      </c>
      <c r="M190" s="117"/>
      <c r="N190" s="117"/>
      <c r="O190" s="117"/>
      <c r="P190" s="117" t="s">
        <v>102</v>
      </c>
      <c r="Q190" s="131"/>
      <c r="R190" s="78" t="s">
        <v>1012</v>
      </c>
      <c r="S190" s="266" t="str">
        <f t="shared" si="2"/>
        <v>Chủ hộ</v>
      </c>
    </row>
    <row r="191" spans="1:19" s="83" customFormat="1" ht="24.95" customHeight="1" x14ac:dyDescent="0.25">
      <c r="A191" s="111">
        <v>180</v>
      </c>
      <c r="B191" s="111">
        <f>IF(S191="","",COUNTA($S$12:S191))</f>
        <v>56</v>
      </c>
      <c r="C191" s="116" t="s">
        <v>581</v>
      </c>
      <c r="D191" s="116" t="s">
        <v>581</v>
      </c>
      <c r="E191" s="117">
        <v>1</v>
      </c>
      <c r="F191" s="133" t="s">
        <v>582</v>
      </c>
      <c r="G191" s="117">
        <v>1</v>
      </c>
      <c r="H191" s="120" t="s">
        <v>583</v>
      </c>
      <c r="I191" s="117" t="s">
        <v>20</v>
      </c>
      <c r="J191" s="117" t="s">
        <v>99</v>
      </c>
      <c r="K191" s="117" t="s">
        <v>100</v>
      </c>
      <c r="L191" s="117" t="s">
        <v>137</v>
      </c>
      <c r="M191" s="117"/>
      <c r="N191" s="117"/>
      <c r="O191" s="117"/>
      <c r="P191" s="117" t="s">
        <v>102</v>
      </c>
      <c r="Q191" s="131"/>
      <c r="R191" s="78" t="s">
        <v>1012</v>
      </c>
      <c r="S191" s="266" t="str">
        <f t="shared" si="2"/>
        <v>Chủ hộ</v>
      </c>
    </row>
    <row r="192" spans="1:19" s="83" customFormat="1" ht="24.95" customHeight="1" x14ac:dyDescent="0.25">
      <c r="A192" s="111">
        <v>181</v>
      </c>
      <c r="B192" s="111" t="str">
        <f>IF(S192="","",COUNTA($S$12:S192))</f>
        <v/>
      </c>
      <c r="C192" s="116"/>
      <c r="D192" s="116" t="s">
        <v>584</v>
      </c>
      <c r="E192" s="117">
        <v>2</v>
      </c>
      <c r="F192" s="133" t="s">
        <v>585</v>
      </c>
      <c r="G192" s="117">
        <v>2</v>
      </c>
      <c r="H192" s="119" t="s">
        <v>586</v>
      </c>
      <c r="I192" s="117" t="s">
        <v>20</v>
      </c>
      <c r="J192" s="117" t="s">
        <v>99</v>
      </c>
      <c r="K192" s="117" t="s">
        <v>100</v>
      </c>
      <c r="L192" s="117" t="s">
        <v>137</v>
      </c>
      <c r="M192" s="117"/>
      <c r="N192" s="117"/>
      <c r="O192" s="117"/>
      <c r="P192" s="117"/>
      <c r="Q192" s="131"/>
      <c r="R192" s="78" t="s">
        <v>1012</v>
      </c>
      <c r="S192" s="266"/>
    </row>
    <row r="193" spans="1:19" s="83" customFormat="1" ht="24.95" customHeight="1" x14ac:dyDescent="0.25">
      <c r="A193" s="111">
        <v>182</v>
      </c>
      <c r="B193" s="111">
        <f>IF(S193="","",COUNTA($S$12:S193))</f>
        <v>57</v>
      </c>
      <c r="C193" s="116" t="s">
        <v>587</v>
      </c>
      <c r="D193" s="116" t="s">
        <v>587</v>
      </c>
      <c r="E193" s="117">
        <v>1</v>
      </c>
      <c r="F193" s="120" t="s">
        <v>395</v>
      </c>
      <c r="G193" s="117">
        <v>1</v>
      </c>
      <c r="H193" s="119" t="s">
        <v>588</v>
      </c>
      <c r="I193" s="117" t="s">
        <v>20</v>
      </c>
      <c r="J193" s="117" t="s">
        <v>99</v>
      </c>
      <c r="K193" s="117" t="s">
        <v>100</v>
      </c>
      <c r="L193" s="117" t="s">
        <v>137</v>
      </c>
      <c r="M193" s="117"/>
      <c r="N193" s="117"/>
      <c r="O193" s="117"/>
      <c r="P193" s="117"/>
      <c r="Q193" s="131"/>
      <c r="R193" s="78" t="s">
        <v>1012</v>
      </c>
      <c r="S193" s="266" t="str">
        <f t="shared" ref="S193:S254" si="3">IF(E193=1,"Chủ hộ","không đếm")</f>
        <v>Chủ hộ</v>
      </c>
    </row>
    <row r="194" spans="1:19" s="83" customFormat="1" ht="24.95" customHeight="1" x14ac:dyDescent="0.25">
      <c r="A194" s="111">
        <v>183</v>
      </c>
      <c r="B194" s="111">
        <f>IF(S194="","",COUNTA($S$12:S194))</f>
        <v>58</v>
      </c>
      <c r="C194" s="116" t="s">
        <v>589</v>
      </c>
      <c r="D194" s="116" t="s">
        <v>589</v>
      </c>
      <c r="E194" s="117">
        <v>1</v>
      </c>
      <c r="F194" s="120" t="s">
        <v>128</v>
      </c>
      <c r="G194" s="117">
        <v>2</v>
      </c>
      <c r="H194" s="119" t="s">
        <v>590</v>
      </c>
      <c r="I194" s="117" t="s">
        <v>20</v>
      </c>
      <c r="J194" s="117" t="s">
        <v>99</v>
      </c>
      <c r="K194" s="117" t="s">
        <v>100</v>
      </c>
      <c r="L194" s="117" t="s">
        <v>144</v>
      </c>
      <c r="M194" s="117"/>
      <c r="N194" s="117"/>
      <c r="O194" s="117"/>
      <c r="P194" s="117" t="s">
        <v>102</v>
      </c>
      <c r="Q194" s="131"/>
      <c r="R194" s="78" t="s">
        <v>1012</v>
      </c>
      <c r="S194" s="266" t="str">
        <f t="shared" si="3"/>
        <v>Chủ hộ</v>
      </c>
    </row>
    <row r="195" spans="1:19" s="83" customFormat="1" ht="24.95" customHeight="1" x14ac:dyDescent="0.25">
      <c r="A195" s="111">
        <v>184</v>
      </c>
      <c r="B195" s="111" t="str">
        <f>IF(S195="","",COUNTA($S$12:S195))</f>
        <v/>
      </c>
      <c r="C195" s="116"/>
      <c r="D195" s="116" t="s">
        <v>591</v>
      </c>
      <c r="E195" s="117">
        <v>4</v>
      </c>
      <c r="F195" s="133" t="s">
        <v>592</v>
      </c>
      <c r="G195" s="117">
        <v>1</v>
      </c>
      <c r="H195" s="119" t="s">
        <v>593</v>
      </c>
      <c r="I195" s="117" t="s">
        <v>20</v>
      </c>
      <c r="J195" s="117" t="s">
        <v>99</v>
      </c>
      <c r="K195" s="117" t="s">
        <v>100</v>
      </c>
      <c r="L195" s="117" t="s">
        <v>144</v>
      </c>
      <c r="M195" s="117"/>
      <c r="N195" s="117"/>
      <c r="O195" s="117"/>
      <c r="P195" s="117"/>
      <c r="Q195" s="131"/>
      <c r="R195" s="78" t="s">
        <v>1012</v>
      </c>
      <c r="S195" s="266"/>
    </row>
    <row r="196" spans="1:19" s="83" customFormat="1" ht="24.95" customHeight="1" x14ac:dyDescent="0.25">
      <c r="A196" s="111">
        <v>185</v>
      </c>
      <c r="B196" s="111">
        <f>IF(S196="","",COUNTA($S$12:S196))</f>
        <v>59</v>
      </c>
      <c r="C196" s="116" t="s">
        <v>594</v>
      </c>
      <c r="D196" s="116" t="s">
        <v>594</v>
      </c>
      <c r="E196" s="117">
        <v>1</v>
      </c>
      <c r="F196" s="120" t="s">
        <v>595</v>
      </c>
      <c r="G196" s="117">
        <v>1</v>
      </c>
      <c r="H196" s="119" t="s">
        <v>596</v>
      </c>
      <c r="I196" s="117" t="s">
        <v>20</v>
      </c>
      <c r="J196" s="117" t="s">
        <v>99</v>
      </c>
      <c r="K196" s="117" t="s">
        <v>100</v>
      </c>
      <c r="L196" s="117" t="s">
        <v>597</v>
      </c>
      <c r="M196" s="117"/>
      <c r="N196" s="117"/>
      <c r="O196" s="117" t="s">
        <v>102</v>
      </c>
      <c r="P196" s="117" t="s">
        <v>102</v>
      </c>
      <c r="Q196" s="131"/>
      <c r="R196" s="78" t="s">
        <v>1012</v>
      </c>
      <c r="S196" s="266" t="str">
        <f t="shared" si="3"/>
        <v>Chủ hộ</v>
      </c>
    </row>
    <row r="197" spans="1:19" s="83" customFormat="1" ht="24.95" customHeight="1" x14ac:dyDescent="0.25">
      <c r="A197" s="111">
        <v>186</v>
      </c>
      <c r="B197" s="111" t="str">
        <f>IF(S197="","",COUNTA($S$12:S197))</f>
        <v/>
      </c>
      <c r="C197" s="116"/>
      <c r="D197" s="116" t="s">
        <v>598</v>
      </c>
      <c r="E197" s="117">
        <v>5</v>
      </c>
      <c r="F197" s="120" t="s">
        <v>599</v>
      </c>
      <c r="G197" s="117">
        <v>1</v>
      </c>
      <c r="H197" s="85" t="s">
        <v>600</v>
      </c>
      <c r="I197" s="117" t="s">
        <v>20</v>
      </c>
      <c r="J197" s="117" t="s">
        <v>99</v>
      </c>
      <c r="K197" s="117" t="s">
        <v>100</v>
      </c>
      <c r="L197" s="117" t="s">
        <v>597</v>
      </c>
      <c r="M197" s="117"/>
      <c r="N197" s="117"/>
      <c r="O197" s="117"/>
      <c r="P197" s="117"/>
      <c r="Q197" s="131"/>
      <c r="R197" s="78" t="s">
        <v>1012</v>
      </c>
      <c r="S197" s="266"/>
    </row>
    <row r="198" spans="1:19" s="83" customFormat="1" ht="24.95" customHeight="1" x14ac:dyDescent="0.25">
      <c r="A198" s="111">
        <v>187</v>
      </c>
      <c r="B198" s="111">
        <f>IF(S198="","",COUNTA($S$12:S198))</f>
        <v>60</v>
      </c>
      <c r="C198" s="116" t="s">
        <v>601</v>
      </c>
      <c r="D198" s="116" t="s">
        <v>601</v>
      </c>
      <c r="E198" s="117">
        <v>1</v>
      </c>
      <c r="F198" s="120" t="s">
        <v>602</v>
      </c>
      <c r="G198" s="117">
        <v>1</v>
      </c>
      <c r="H198" s="127" t="s">
        <v>603</v>
      </c>
      <c r="I198" s="117" t="s">
        <v>20</v>
      </c>
      <c r="J198" s="117" t="s">
        <v>99</v>
      </c>
      <c r="K198" s="117" t="s">
        <v>100</v>
      </c>
      <c r="L198" s="117" t="s">
        <v>597</v>
      </c>
      <c r="M198" s="117"/>
      <c r="N198" s="117"/>
      <c r="O198" s="117" t="s">
        <v>102</v>
      </c>
      <c r="P198" s="117" t="s">
        <v>102</v>
      </c>
      <c r="Q198" s="131"/>
      <c r="R198" s="78" t="s">
        <v>1012</v>
      </c>
      <c r="S198" s="266" t="str">
        <f t="shared" si="3"/>
        <v>Chủ hộ</v>
      </c>
    </row>
    <row r="199" spans="1:19" s="83" customFormat="1" ht="24.95" customHeight="1" x14ac:dyDescent="0.25">
      <c r="A199" s="111">
        <v>188</v>
      </c>
      <c r="B199" s="111" t="str">
        <f>IF(S199="","",COUNTA($S$12:S199))</f>
        <v/>
      </c>
      <c r="C199" s="116"/>
      <c r="D199" s="116" t="s">
        <v>604</v>
      </c>
      <c r="E199" s="117">
        <v>3</v>
      </c>
      <c r="F199" s="120" t="s">
        <v>605</v>
      </c>
      <c r="G199" s="117">
        <v>2</v>
      </c>
      <c r="H199" s="85" t="s">
        <v>606</v>
      </c>
      <c r="I199" s="117" t="s">
        <v>20</v>
      </c>
      <c r="J199" s="117" t="s">
        <v>99</v>
      </c>
      <c r="K199" s="117" t="s">
        <v>100</v>
      </c>
      <c r="L199" s="117" t="s">
        <v>597</v>
      </c>
      <c r="M199" s="117"/>
      <c r="N199" s="117"/>
      <c r="O199" s="117"/>
      <c r="P199" s="117"/>
      <c r="Q199" s="131"/>
      <c r="R199" s="78" t="s">
        <v>1012</v>
      </c>
      <c r="S199" s="266"/>
    </row>
    <row r="200" spans="1:19" s="83" customFormat="1" ht="24.95" customHeight="1" x14ac:dyDescent="0.25">
      <c r="A200" s="111">
        <v>189</v>
      </c>
      <c r="B200" s="111" t="str">
        <f>IF(S200="","",COUNTA($S$12:S200))</f>
        <v/>
      </c>
      <c r="C200" s="116"/>
      <c r="D200" s="116" t="s">
        <v>607</v>
      </c>
      <c r="E200" s="117">
        <v>3</v>
      </c>
      <c r="F200" s="120" t="s">
        <v>608</v>
      </c>
      <c r="G200" s="117">
        <v>1</v>
      </c>
      <c r="H200" s="127" t="s">
        <v>609</v>
      </c>
      <c r="I200" s="117" t="s">
        <v>20</v>
      </c>
      <c r="J200" s="117" t="s">
        <v>99</v>
      </c>
      <c r="K200" s="117" t="s">
        <v>100</v>
      </c>
      <c r="L200" s="117" t="s">
        <v>597</v>
      </c>
      <c r="M200" s="117"/>
      <c r="N200" s="117"/>
      <c r="O200" s="117"/>
      <c r="P200" s="117"/>
      <c r="Q200" s="131"/>
      <c r="R200" s="78" t="s">
        <v>1012</v>
      </c>
      <c r="S200" s="266"/>
    </row>
    <row r="201" spans="1:19" s="83" customFormat="1" ht="24.95" customHeight="1" x14ac:dyDescent="0.25">
      <c r="A201" s="111">
        <v>190</v>
      </c>
      <c r="B201" s="111">
        <f>IF(S201="","",COUNTA($S$12:S201))</f>
        <v>61</v>
      </c>
      <c r="C201" s="125" t="s">
        <v>610</v>
      </c>
      <c r="D201" s="116"/>
      <c r="E201" s="117">
        <v>1</v>
      </c>
      <c r="F201" s="134">
        <v>32143</v>
      </c>
      <c r="G201" s="127">
        <v>2</v>
      </c>
      <c r="H201" s="120" t="s">
        <v>611</v>
      </c>
      <c r="I201" s="117" t="s">
        <v>21</v>
      </c>
      <c r="J201" s="117" t="s">
        <v>99</v>
      </c>
      <c r="K201" s="117" t="s">
        <v>100</v>
      </c>
      <c r="L201" s="117" t="s">
        <v>612</v>
      </c>
      <c r="M201" s="131"/>
      <c r="N201" s="131" t="s">
        <v>102</v>
      </c>
      <c r="O201" s="131"/>
      <c r="P201" s="131"/>
      <c r="Q201" s="131"/>
      <c r="R201" s="78" t="s">
        <v>1012</v>
      </c>
      <c r="S201" s="266" t="str">
        <f t="shared" si="3"/>
        <v>Chủ hộ</v>
      </c>
    </row>
    <row r="202" spans="1:19" s="83" customFormat="1" ht="24.95" customHeight="1" x14ac:dyDescent="0.25">
      <c r="A202" s="111">
        <v>191</v>
      </c>
      <c r="B202" s="111" t="str">
        <f>IF(S202="","",COUNTA($S$12:S202))</f>
        <v/>
      </c>
      <c r="C202" s="125"/>
      <c r="D202" s="116" t="s">
        <v>1035</v>
      </c>
      <c r="E202" s="117">
        <v>3</v>
      </c>
      <c r="F202" s="135" t="s">
        <v>613</v>
      </c>
      <c r="G202" s="127">
        <v>1</v>
      </c>
      <c r="H202" s="135" t="s">
        <v>614</v>
      </c>
      <c r="I202" s="117" t="s">
        <v>20</v>
      </c>
      <c r="J202" s="117" t="s">
        <v>99</v>
      </c>
      <c r="K202" s="117" t="s">
        <v>100</v>
      </c>
      <c r="L202" s="117" t="s">
        <v>612</v>
      </c>
      <c r="M202" s="131"/>
      <c r="N202" s="131"/>
      <c r="O202" s="131"/>
      <c r="P202" s="131"/>
      <c r="Q202" s="131"/>
      <c r="R202" s="78" t="s">
        <v>1012</v>
      </c>
      <c r="S202" s="266"/>
    </row>
    <row r="203" spans="1:19" s="83" customFormat="1" ht="24.95" customHeight="1" x14ac:dyDescent="0.25">
      <c r="A203" s="111">
        <v>192</v>
      </c>
      <c r="B203" s="111" t="str">
        <f>IF(S203="","",COUNTA($S$12:S203))</f>
        <v/>
      </c>
      <c r="C203" s="125"/>
      <c r="D203" s="116" t="s">
        <v>615</v>
      </c>
      <c r="E203" s="117">
        <v>3</v>
      </c>
      <c r="F203" s="135" t="s">
        <v>616</v>
      </c>
      <c r="G203" s="127">
        <v>2</v>
      </c>
      <c r="H203" s="120" t="s">
        <v>617</v>
      </c>
      <c r="I203" s="117" t="s">
        <v>20</v>
      </c>
      <c r="J203" s="117" t="s">
        <v>99</v>
      </c>
      <c r="K203" s="117" t="s">
        <v>100</v>
      </c>
      <c r="L203" s="117" t="s">
        <v>612</v>
      </c>
      <c r="M203" s="131"/>
      <c r="N203" s="131"/>
      <c r="O203" s="131"/>
      <c r="P203" s="131"/>
      <c r="Q203" s="131"/>
      <c r="R203" s="78" t="s">
        <v>1012</v>
      </c>
      <c r="S203" s="266"/>
    </row>
    <row r="204" spans="1:19" s="83" customFormat="1" ht="24.95" customHeight="1" x14ac:dyDescent="0.25">
      <c r="A204" s="111">
        <v>193</v>
      </c>
      <c r="B204" s="111">
        <f>IF(S204="","",COUNTA($S$12:S204))</f>
        <v>62</v>
      </c>
      <c r="C204" s="125" t="s">
        <v>618</v>
      </c>
      <c r="D204" s="116"/>
      <c r="E204" s="117">
        <v>1</v>
      </c>
      <c r="F204" s="134" t="s">
        <v>619</v>
      </c>
      <c r="G204" s="127">
        <v>2</v>
      </c>
      <c r="H204" s="120" t="s">
        <v>620</v>
      </c>
      <c r="I204" s="117" t="s">
        <v>20</v>
      </c>
      <c r="J204" s="117" t="s">
        <v>99</v>
      </c>
      <c r="K204" s="117" t="s">
        <v>100</v>
      </c>
      <c r="L204" s="117" t="s">
        <v>155</v>
      </c>
      <c r="M204" s="131"/>
      <c r="N204" s="131"/>
      <c r="O204" s="131"/>
      <c r="P204" s="131"/>
      <c r="Q204" s="131"/>
      <c r="R204" s="78" t="s">
        <v>1012</v>
      </c>
      <c r="S204" s="266" t="str">
        <f t="shared" si="3"/>
        <v>Chủ hộ</v>
      </c>
    </row>
    <row r="205" spans="1:19" s="83" customFormat="1" ht="24.95" customHeight="1" x14ac:dyDescent="0.25">
      <c r="A205" s="111">
        <v>194</v>
      </c>
      <c r="B205" s="111" t="str">
        <f>IF(S205="","",COUNTA($S$12:S205))</f>
        <v/>
      </c>
      <c r="C205" s="125"/>
      <c r="D205" s="125" t="s">
        <v>621</v>
      </c>
      <c r="E205" s="117">
        <v>3</v>
      </c>
      <c r="F205" s="134" t="s">
        <v>622</v>
      </c>
      <c r="G205" s="127">
        <v>1</v>
      </c>
      <c r="H205" s="119" t="s">
        <v>623</v>
      </c>
      <c r="I205" s="117" t="s">
        <v>20</v>
      </c>
      <c r="J205" s="117" t="s">
        <v>99</v>
      </c>
      <c r="K205" s="117" t="s">
        <v>100</v>
      </c>
      <c r="L205" s="117" t="s">
        <v>155</v>
      </c>
      <c r="M205" s="131"/>
      <c r="N205" s="131"/>
      <c r="O205" s="131"/>
      <c r="P205" s="131"/>
      <c r="Q205" s="131"/>
      <c r="R205" s="78" t="s">
        <v>1012</v>
      </c>
      <c r="S205" s="266"/>
    </row>
    <row r="206" spans="1:19" s="83" customFormat="1" ht="24.95" customHeight="1" x14ac:dyDescent="0.25">
      <c r="A206" s="111">
        <v>195</v>
      </c>
      <c r="B206" s="111" t="str">
        <f>IF(S206="","",COUNTA($S$12:S206))</f>
        <v/>
      </c>
      <c r="C206" s="125"/>
      <c r="D206" s="125" t="s">
        <v>624</v>
      </c>
      <c r="E206" s="117">
        <v>3</v>
      </c>
      <c r="F206" s="127" t="s">
        <v>625</v>
      </c>
      <c r="G206" s="127">
        <v>1</v>
      </c>
      <c r="H206" s="119" t="s">
        <v>626</v>
      </c>
      <c r="I206" s="117" t="s">
        <v>20</v>
      </c>
      <c r="J206" s="117" t="s">
        <v>99</v>
      </c>
      <c r="K206" s="117" t="s">
        <v>100</v>
      </c>
      <c r="L206" s="117" t="s">
        <v>155</v>
      </c>
      <c r="M206" s="131"/>
      <c r="N206" s="131"/>
      <c r="O206" s="131"/>
      <c r="P206" s="131"/>
      <c r="Q206" s="131"/>
      <c r="R206" s="78" t="s">
        <v>1012</v>
      </c>
      <c r="S206" s="266"/>
    </row>
    <row r="207" spans="1:19" s="83" customFormat="1" ht="24.95" customHeight="1" x14ac:dyDescent="0.25">
      <c r="A207" s="111">
        <v>196</v>
      </c>
      <c r="B207" s="111">
        <f>IF(S207="","",COUNTA($S$12:S207))</f>
        <v>63</v>
      </c>
      <c r="C207" s="125" t="s">
        <v>627</v>
      </c>
      <c r="D207" s="116"/>
      <c r="E207" s="117">
        <v>1</v>
      </c>
      <c r="F207" s="134">
        <v>16072</v>
      </c>
      <c r="G207" s="127">
        <v>2</v>
      </c>
      <c r="H207" s="120" t="s">
        <v>628</v>
      </c>
      <c r="I207" s="117" t="s">
        <v>20</v>
      </c>
      <c r="J207" s="117" t="s">
        <v>99</v>
      </c>
      <c r="K207" s="117" t="s">
        <v>100</v>
      </c>
      <c r="L207" s="117" t="s">
        <v>155</v>
      </c>
      <c r="M207" s="131"/>
      <c r="N207" s="131"/>
      <c r="O207" s="131"/>
      <c r="P207" s="131"/>
      <c r="Q207" s="131"/>
      <c r="R207" s="78" t="s">
        <v>1012</v>
      </c>
      <c r="S207" s="266" t="str">
        <f t="shared" si="3"/>
        <v>Chủ hộ</v>
      </c>
    </row>
    <row r="208" spans="1:19" s="83" customFormat="1" ht="24.95" customHeight="1" x14ac:dyDescent="0.25">
      <c r="A208" s="111">
        <v>197</v>
      </c>
      <c r="B208" s="111" t="str">
        <f>IF(S208="","",COUNTA($S$12:S208))</f>
        <v/>
      </c>
      <c r="C208" s="125"/>
      <c r="D208" s="125" t="s">
        <v>629</v>
      </c>
      <c r="E208" s="117">
        <v>5</v>
      </c>
      <c r="F208" s="134">
        <v>36320</v>
      </c>
      <c r="G208" s="127">
        <v>2</v>
      </c>
      <c r="H208" s="120" t="s">
        <v>630</v>
      </c>
      <c r="I208" s="117" t="s">
        <v>20</v>
      </c>
      <c r="J208" s="117" t="s">
        <v>99</v>
      </c>
      <c r="K208" s="117" t="s">
        <v>100</v>
      </c>
      <c r="L208" s="117" t="s">
        <v>155</v>
      </c>
      <c r="M208" s="131"/>
      <c r="N208" s="131"/>
      <c r="O208" s="131"/>
      <c r="P208" s="131"/>
      <c r="Q208" s="131"/>
      <c r="R208" s="78" t="s">
        <v>1012</v>
      </c>
      <c r="S208" s="266"/>
    </row>
    <row r="209" spans="1:19" s="83" customFormat="1" ht="24.95" customHeight="1" x14ac:dyDescent="0.25">
      <c r="A209" s="111">
        <v>198</v>
      </c>
      <c r="B209" s="111" t="str">
        <f>IF(S209="","",COUNTA($S$12:S209))</f>
        <v/>
      </c>
      <c r="C209" s="125"/>
      <c r="D209" s="125" t="s">
        <v>631</v>
      </c>
      <c r="E209" s="117">
        <v>5</v>
      </c>
      <c r="F209" s="134">
        <v>44112</v>
      </c>
      <c r="G209" s="127">
        <v>1</v>
      </c>
      <c r="H209" s="135" t="s">
        <v>632</v>
      </c>
      <c r="I209" s="117" t="s">
        <v>20</v>
      </c>
      <c r="J209" s="117" t="s">
        <v>99</v>
      </c>
      <c r="K209" s="117" t="s">
        <v>100</v>
      </c>
      <c r="L209" s="117" t="s">
        <v>155</v>
      </c>
      <c r="M209" s="131"/>
      <c r="N209" s="131"/>
      <c r="O209" s="131"/>
      <c r="P209" s="131"/>
      <c r="Q209" s="131"/>
      <c r="R209" s="78" t="s">
        <v>1012</v>
      </c>
      <c r="S209" s="266"/>
    </row>
    <row r="210" spans="1:19" s="83" customFormat="1" ht="24.95" customHeight="1" x14ac:dyDescent="0.25">
      <c r="A210" s="111">
        <v>199</v>
      </c>
      <c r="B210" s="111">
        <f>IF(S210="","",COUNTA($S$12:S210))</f>
        <v>64</v>
      </c>
      <c r="C210" s="125" t="s">
        <v>633</v>
      </c>
      <c r="D210" s="116"/>
      <c r="E210" s="117">
        <v>1</v>
      </c>
      <c r="F210" s="134">
        <v>18264</v>
      </c>
      <c r="G210" s="127">
        <v>2</v>
      </c>
      <c r="H210" s="120" t="s">
        <v>634</v>
      </c>
      <c r="I210" s="117" t="s">
        <v>20</v>
      </c>
      <c r="J210" s="117" t="s">
        <v>99</v>
      </c>
      <c r="K210" s="117" t="s">
        <v>100</v>
      </c>
      <c r="L210" s="117" t="s">
        <v>166</v>
      </c>
      <c r="M210" s="131"/>
      <c r="N210" s="131"/>
      <c r="O210" s="131" t="s">
        <v>102</v>
      </c>
      <c r="P210" s="131"/>
      <c r="Q210" s="131"/>
      <c r="R210" s="78" t="s">
        <v>1012</v>
      </c>
      <c r="S210" s="266" t="str">
        <f t="shared" si="3"/>
        <v>Chủ hộ</v>
      </c>
    </row>
    <row r="211" spans="1:19" s="83" customFormat="1" ht="24.95" customHeight="1" x14ac:dyDescent="0.25">
      <c r="A211" s="111">
        <v>200</v>
      </c>
      <c r="B211" s="111">
        <f>IF(S211="","",COUNTA($S$12:S211))</f>
        <v>65</v>
      </c>
      <c r="C211" s="125" t="s">
        <v>635</v>
      </c>
      <c r="D211" s="116"/>
      <c r="E211" s="117">
        <v>1</v>
      </c>
      <c r="F211" s="127" t="s">
        <v>636</v>
      </c>
      <c r="G211" s="127">
        <v>1</v>
      </c>
      <c r="H211" s="120" t="s">
        <v>637</v>
      </c>
      <c r="I211" s="117" t="s">
        <v>20</v>
      </c>
      <c r="J211" s="117" t="s">
        <v>99</v>
      </c>
      <c r="K211" s="117" t="s">
        <v>100</v>
      </c>
      <c r="L211" s="117" t="s">
        <v>174</v>
      </c>
      <c r="M211" s="131"/>
      <c r="N211" s="131" t="s">
        <v>102</v>
      </c>
      <c r="O211" s="131"/>
      <c r="P211" s="131"/>
      <c r="Q211" s="131"/>
      <c r="R211" s="78" t="s">
        <v>1012</v>
      </c>
      <c r="S211" s="266" t="str">
        <f t="shared" si="3"/>
        <v>Chủ hộ</v>
      </c>
    </row>
    <row r="212" spans="1:19" s="83" customFormat="1" ht="24.95" customHeight="1" x14ac:dyDescent="0.25">
      <c r="A212" s="111">
        <v>201</v>
      </c>
      <c r="B212" s="111" t="str">
        <f>IF(S212="","",COUNTA($S$12:S212))</f>
        <v/>
      </c>
      <c r="C212" s="125"/>
      <c r="D212" s="125" t="s">
        <v>638</v>
      </c>
      <c r="E212" s="117">
        <v>2</v>
      </c>
      <c r="F212" s="134">
        <v>31048</v>
      </c>
      <c r="G212" s="127">
        <v>2</v>
      </c>
      <c r="H212" s="120" t="s">
        <v>639</v>
      </c>
      <c r="I212" s="117" t="s">
        <v>21</v>
      </c>
      <c r="J212" s="117" t="s">
        <v>99</v>
      </c>
      <c r="K212" s="117" t="s">
        <v>100</v>
      </c>
      <c r="L212" s="117" t="s">
        <v>174</v>
      </c>
      <c r="M212" s="131"/>
      <c r="N212" s="131"/>
      <c r="O212" s="131"/>
      <c r="P212" s="131"/>
      <c r="Q212" s="131"/>
      <c r="R212" s="78" t="s">
        <v>1012</v>
      </c>
      <c r="S212" s="266"/>
    </row>
    <row r="213" spans="1:19" s="83" customFormat="1" ht="24.95" customHeight="1" x14ac:dyDescent="0.25">
      <c r="A213" s="111">
        <v>202</v>
      </c>
      <c r="B213" s="111" t="str">
        <f>IF(S213="","",COUNTA($S$12:S213))</f>
        <v/>
      </c>
      <c r="C213" s="125"/>
      <c r="D213" s="125" t="s">
        <v>640</v>
      </c>
      <c r="E213" s="117">
        <v>3</v>
      </c>
      <c r="F213" s="127" t="s">
        <v>641</v>
      </c>
      <c r="G213" s="127">
        <v>2</v>
      </c>
      <c r="H213" s="120" t="s">
        <v>642</v>
      </c>
      <c r="I213" s="117" t="s">
        <v>20</v>
      </c>
      <c r="J213" s="117" t="s">
        <v>99</v>
      </c>
      <c r="K213" s="117" t="s">
        <v>100</v>
      </c>
      <c r="L213" s="117" t="s">
        <v>174</v>
      </c>
      <c r="M213" s="131"/>
      <c r="N213" s="131"/>
      <c r="O213" s="131"/>
      <c r="P213" s="131"/>
      <c r="Q213" s="131"/>
      <c r="R213" s="78" t="s">
        <v>1012</v>
      </c>
      <c r="S213" s="266"/>
    </row>
    <row r="214" spans="1:19" s="83" customFormat="1" ht="24.95" customHeight="1" x14ac:dyDescent="0.25">
      <c r="A214" s="111">
        <v>203</v>
      </c>
      <c r="B214" s="111" t="str">
        <f>IF(S214="","",COUNTA($S$12:S214))</f>
        <v/>
      </c>
      <c r="C214" s="125"/>
      <c r="D214" s="125" t="s">
        <v>643</v>
      </c>
      <c r="E214" s="117">
        <v>3</v>
      </c>
      <c r="F214" s="134">
        <v>43617</v>
      </c>
      <c r="G214" s="127">
        <v>2</v>
      </c>
      <c r="H214" s="119" t="s">
        <v>644</v>
      </c>
      <c r="I214" s="117" t="s">
        <v>20</v>
      </c>
      <c r="J214" s="117" t="s">
        <v>99</v>
      </c>
      <c r="K214" s="117" t="s">
        <v>100</v>
      </c>
      <c r="L214" s="117" t="s">
        <v>174</v>
      </c>
      <c r="M214" s="131"/>
      <c r="N214" s="131"/>
      <c r="O214" s="131"/>
      <c r="P214" s="131"/>
      <c r="Q214" s="131"/>
      <c r="R214" s="78" t="s">
        <v>1012</v>
      </c>
      <c r="S214" s="266"/>
    </row>
    <row r="215" spans="1:19" s="83" customFormat="1" ht="24.95" customHeight="1" x14ac:dyDescent="0.25">
      <c r="A215" s="111">
        <v>204</v>
      </c>
      <c r="B215" s="111" t="str">
        <f>IF(S215="","",COUNTA($S$12:S215))</f>
        <v/>
      </c>
      <c r="C215" s="125"/>
      <c r="D215" s="125" t="s">
        <v>645</v>
      </c>
      <c r="E215" s="117">
        <v>3</v>
      </c>
      <c r="F215" s="134">
        <v>43617</v>
      </c>
      <c r="G215" s="127">
        <v>2</v>
      </c>
      <c r="H215" s="127" t="s">
        <v>646</v>
      </c>
      <c r="I215" s="117" t="s">
        <v>20</v>
      </c>
      <c r="J215" s="117" t="s">
        <v>99</v>
      </c>
      <c r="K215" s="117" t="s">
        <v>100</v>
      </c>
      <c r="L215" s="117" t="s">
        <v>174</v>
      </c>
      <c r="M215" s="131"/>
      <c r="N215" s="131"/>
      <c r="O215" s="131"/>
      <c r="P215" s="131"/>
      <c r="Q215" s="131"/>
      <c r="R215" s="78" t="s">
        <v>1012</v>
      </c>
      <c r="S215" s="266"/>
    </row>
    <row r="216" spans="1:19" s="83" customFormat="1" ht="24.95" customHeight="1" x14ac:dyDescent="0.25">
      <c r="A216" s="111">
        <v>205</v>
      </c>
      <c r="B216" s="111">
        <f>IF(S216="","",COUNTA($S$12:S216))</f>
        <v>66</v>
      </c>
      <c r="C216" s="125" t="s">
        <v>647</v>
      </c>
      <c r="D216" s="125"/>
      <c r="E216" s="117">
        <v>1</v>
      </c>
      <c r="F216" s="134">
        <v>24108</v>
      </c>
      <c r="G216" s="127">
        <v>2</v>
      </c>
      <c r="H216" s="136" t="s">
        <v>648</v>
      </c>
      <c r="I216" s="117" t="s">
        <v>20</v>
      </c>
      <c r="J216" s="117" t="s">
        <v>99</v>
      </c>
      <c r="K216" s="117" t="s">
        <v>100</v>
      </c>
      <c r="L216" s="117" t="s">
        <v>174</v>
      </c>
      <c r="M216" s="131"/>
      <c r="N216" s="131"/>
      <c r="O216" s="131" t="s">
        <v>102</v>
      </c>
      <c r="P216" s="131"/>
      <c r="Q216" s="131"/>
      <c r="R216" s="78" t="s">
        <v>1012</v>
      </c>
      <c r="S216" s="266" t="str">
        <f t="shared" si="3"/>
        <v>Chủ hộ</v>
      </c>
    </row>
    <row r="217" spans="1:19" s="83" customFormat="1" ht="24.95" customHeight="1" x14ac:dyDescent="0.25">
      <c r="A217" s="111">
        <v>206</v>
      </c>
      <c r="B217" s="111">
        <f>IF(S217="","",COUNTA($S$12:S217))</f>
        <v>67</v>
      </c>
      <c r="C217" s="125" t="s">
        <v>649</v>
      </c>
      <c r="D217" s="116"/>
      <c r="E217" s="117">
        <v>1</v>
      </c>
      <c r="F217" s="134">
        <v>23377</v>
      </c>
      <c r="G217" s="127">
        <v>2</v>
      </c>
      <c r="H217" s="120" t="s">
        <v>650</v>
      </c>
      <c r="I217" s="117" t="s">
        <v>20</v>
      </c>
      <c r="J217" s="117" t="s">
        <v>99</v>
      </c>
      <c r="K217" s="117" t="s">
        <v>100</v>
      </c>
      <c r="L217" s="117" t="s">
        <v>174</v>
      </c>
      <c r="M217" s="131"/>
      <c r="N217" s="131"/>
      <c r="O217" s="131" t="s">
        <v>102</v>
      </c>
      <c r="P217" s="131"/>
      <c r="Q217" s="131"/>
      <c r="R217" s="78" t="s">
        <v>1012</v>
      </c>
      <c r="S217" s="266" t="str">
        <f t="shared" si="3"/>
        <v>Chủ hộ</v>
      </c>
    </row>
    <row r="218" spans="1:19" s="83" customFormat="1" ht="24.95" customHeight="1" x14ac:dyDescent="0.25">
      <c r="A218" s="111">
        <v>207</v>
      </c>
      <c r="B218" s="111" t="str">
        <f>IF(S218="","",COUNTA($S$12:S218))</f>
        <v/>
      </c>
      <c r="C218" s="125"/>
      <c r="D218" s="125" t="s">
        <v>651</v>
      </c>
      <c r="E218" s="117">
        <v>3</v>
      </c>
      <c r="F218" s="134">
        <v>31818</v>
      </c>
      <c r="G218" s="127">
        <v>2</v>
      </c>
      <c r="H218" s="119" t="s">
        <v>652</v>
      </c>
      <c r="I218" s="117" t="s">
        <v>20</v>
      </c>
      <c r="J218" s="117" t="s">
        <v>99</v>
      </c>
      <c r="K218" s="117" t="s">
        <v>100</v>
      </c>
      <c r="L218" s="117" t="s">
        <v>174</v>
      </c>
      <c r="M218" s="131"/>
      <c r="N218" s="131"/>
      <c r="O218" s="131"/>
      <c r="P218" s="131"/>
      <c r="Q218" s="131"/>
      <c r="R218" s="78" t="s">
        <v>1012</v>
      </c>
      <c r="S218" s="266"/>
    </row>
    <row r="219" spans="1:19" s="83" customFormat="1" ht="24.95" customHeight="1" x14ac:dyDescent="0.25">
      <c r="A219" s="111">
        <v>208</v>
      </c>
      <c r="B219" s="111" t="str">
        <f>IF(S219="","",COUNTA($S$12:S219))</f>
        <v/>
      </c>
      <c r="C219" s="125"/>
      <c r="D219" s="125" t="s">
        <v>653</v>
      </c>
      <c r="E219" s="117">
        <v>3</v>
      </c>
      <c r="F219" s="127" t="s">
        <v>654</v>
      </c>
      <c r="G219" s="127">
        <v>1</v>
      </c>
      <c r="H219" s="135" t="s">
        <v>655</v>
      </c>
      <c r="I219" s="117" t="s">
        <v>20</v>
      </c>
      <c r="J219" s="117" t="s">
        <v>99</v>
      </c>
      <c r="K219" s="117" t="s">
        <v>100</v>
      </c>
      <c r="L219" s="117" t="s">
        <v>174</v>
      </c>
      <c r="M219" s="131"/>
      <c r="N219" s="131"/>
      <c r="O219" s="131"/>
      <c r="P219" s="131"/>
      <c r="Q219" s="131"/>
      <c r="R219" s="78" t="s">
        <v>1012</v>
      </c>
      <c r="S219" s="266"/>
    </row>
    <row r="220" spans="1:19" s="83" customFormat="1" ht="24.95" customHeight="1" x14ac:dyDescent="0.25">
      <c r="A220" s="111">
        <v>209</v>
      </c>
      <c r="B220" s="111" t="str">
        <f>IF(S220="","",COUNTA($S$12:S220))</f>
        <v/>
      </c>
      <c r="C220" s="125"/>
      <c r="D220" s="125" t="s">
        <v>656</v>
      </c>
      <c r="E220" s="117">
        <v>5</v>
      </c>
      <c r="F220" s="134">
        <v>38722</v>
      </c>
      <c r="G220" s="127">
        <v>1</v>
      </c>
      <c r="H220" s="120" t="s">
        <v>657</v>
      </c>
      <c r="I220" s="117" t="s">
        <v>20</v>
      </c>
      <c r="J220" s="117" t="s">
        <v>99</v>
      </c>
      <c r="K220" s="117" t="s">
        <v>100</v>
      </c>
      <c r="L220" s="117" t="s">
        <v>174</v>
      </c>
      <c r="M220" s="131"/>
      <c r="N220" s="131"/>
      <c r="O220" s="131"/>
      <c r="P220" s="131"/>
      <c r="Q220" s="131"/>
      <c r="R220" s="78" t="s">
        <v>1012</v>
      </c>
      <c r="S220" s="266"/>
    </row>
    <row r="221" spans="1:19" s="83" customFormat="1" ht="24.95" customHeight="1" x14ac:dyDescent="0.25">
      <c r="A221" s="111">
        <v>210</v>
      </c>
      <c r="B221" s="111" t="str">
        <f>IF(S221="","",COUNTA($S$12:S221))</f>
        <v/>
      </c>
      <c r="C221" s="125"/>
      <c r="D221" s="125" t="s">
        <v>658</v>
      </c>
      <c r="E221" s="117">
        <v>5</v>
      </c>
      <c r="F221" s="127" t="s">
        <v>659</v>
      </c>
      <c r="G221" s="127">
        <v>1</v>
      </c>
      <c r="H221" s="135" t="s">
        <v>660</v>
      </c>
      <c r="I221" s="117" t="s">
        <v>20</v>
      </c>
      <c r="J221" s="117" t="s">
        <v>99</v>
      </c>
      <c r="K221" s="117" t="s">
        <v>100</v>
      </c>
      <c r="L221" s="117" t="s">
        <v>174</v>
      </c>
      <c r="M221" s="131"/>
      <c r="N221" s="131"/>
      <c r="O221" s="131"/>
      <c r="P221" s="131" t="s">
        <v>102</v>
      </c>
      <c r="Q221" s="131"/>
      <c r="R221" s="78" t="s">
        <v>1012</v>
      </c>
      <c r="S221" s="266"/>
    </row>
    <row r="222" spans="1:19" s="83" customFormat="1" ht="24.95" customHeight="1" x14ac:dyDescent="0.25">
      <c r="A222" s="111">
        <v>211</v>
      </c>
      <c r="B222" s="111" t="str">
        <f>IF(S222="","",COUNTA($S$12:S222))</f>
        <v/>
      </c>
      <c r="C222" s="125"/>
      <c r="D222" s="125" t="s">
        <v>661</v>
      </c>
      <c r="E222" s="117">
        <v>5</v>
      </c>
      <c r="F222" s="127" t="s">
        <v>662</v>
      </c>
      <c r="G222" s="127">
        <v>1</v>
      </c>
      <c r="H222" s="85" t="s">
        <v>663</v>
      </c>
      <c r="I222" s="117" t="s">
        <v>20</v>
      </c>
      <c r="J222" s="117" t="s">
        <v>99</v>
      </c>
      <c r="K222" s="117" t="s">
        <v>100</v>
      </c>
      <c r="L222" s="117" t="s">
        <v>174</v>
      </c>
      <c r="M222" s="131"/>
      <c r="N222" s="131"/>
      <c r="O222" s="131"/>
      <c r="P222" s="131"/>
      <c r="Q222" s="131"/>
      <c r="R222" s="78" t="s">
        <v>1012</v>
      </c>
      <c r="S222" s="266"/>
    </row>
    <row r="223" spans="1:19" s="83" customFormat="1" ht="24.95" customHeight="1" x14ac:dyDescent="0.25">
      <c r="A223" s="111">
        <v>212</v>
      </c>
      <c r="B223" s="111">
        <f>IF(S223="","",COUNTA($S$12:S223))</f>
        <v>68</v>
      </c>
      <c r="C223" s="125" t="s">
        <v>664</v>
      </c>
      <c r="D223" s="125" t="s">
        <v>664</v>
      </c>
      <c r="E223" s="117">
        <v>1</v>
      </c>
      <c r="F223" s="134">
        <v>17168</v>
      </c>
      <c r="G223" s="127">
        <v>2</v>
      </c>
      <c r="H223" s="120" t="s">
        <v>665</v>
      </c>
      <c r="I223" s="117" t="s">
        <v>20</v>
      </c>
      <c r="J223" s="117" t="s">
        <v>99</v>
      </c>
      <c r="K223" s="117" t="s">
        <v>100</v>
      </c>
      <c r="L223" s="117" t="s">
        <v>666</v>
      </c>
      <c r="M223" s="131"/>
      <c r="N223" s="131"/>
      <c r="O223" s="131" t="s">
        <v>102</v>
      </c>
      <c r="P223" s="131" t="s">
        <v>102</v>
      </c>
      <c r="Q223" s="131"/>
      <c r="R223" s="78" t="s">
        <v>1012</v>
      </c>
      <c r="S223" s="266" t="str">
        <f t="shared" si="3"/>
        <v>Chủ hộ</v>
      </c>
    </row>
    <row r="224" spans="1:19" s="83" customFormat="1" ht="24.95" customHeight="1" x14ac:dyDescent="0.25">
      <c r="A224" s="111">
        <v>213</v>
      </c>
      <c r="B224" s="111">
        <f>IF(S224="","",COUNTA($S$12:S224))</f>
        <v>69</v>
      </c>
      <c r="C224" s="125" t="s">
        <v>667</v>
      </c>
      <c r="D224" s="116"/>
      <c r="E224" s="117">
        <v>1</v>
      </c>
      <c r="F224" s="134">
        <v>28856</v>
      </c>
      <c r="G224" s="127">
        <v>1</v>
      </c>
      <c r="H224" s="120" t="s">
        <v>668</v>
      </c>
      <c r="I224" s="117" t="s">
        <v>20</v>
      </c>
      <c r="J224" s="117" t="s">
        <v>99</v>
      </c>
      <c r="K224" s="117" t="s">
        <v>100</v>
      </c>
      <c r="L224" s="117" t="s">
        <v>669</v>
      </c>
      <c r="M224" s="131"/>
      <c r="N224" s="131"/>
      <c r="O224" s="131" t="s">
        <v>102</v>
      </c>
      <c r="P224" s="131"/>
      <c r="Q224" s="131"/>
      <c r="R224" s="78" t="s">
        <v>1012</v>
      </c>
      <c r="S224" s="266" t="str">
        <f t="shared" si="3"/>
        <v>Chủ hộ</v>
      </c>
    </row>
    <row r="225" spans="1:19" s="83" customFormat="1" ht="24.95" customHeight="1" x14ac:dyDescent="0.25">
      <c r="A225" s="111">
        <v>214</v>
      </c>
      <c r="B225" s="111" t="str">
        <f>IF(S225="","",COUNTA($S$12:S225))</f>
        <v/>
      </c>
      <c r="C225" s="125"/>
      <c r="D225" s="125" t="s">
        <v>670</v>
      </c>
      <c r="E225" s="117">
        <v>5</v>
      </c>
      <c r="F225" s="134">
        <v>25569</v>
      </c>
      <c r="G225" s="127">
        <v>1</v>
      </c>
      <c r="H225" s="120" t="s">
        <v>671</v>
      </c>
      <c r="I225" s="117" t="s">
        <v>20</v>
      </c>
      <c r="J225" s="117" t="s">
        <v>99</v>
      </c>
      <c r="K225" s="117" t="s">
        <v>100</v>
      </c>
      <c r="L225" s="117" t="s">
        <v>669</v>
      </c>
      <c r="M225" s="131"/>
      <c r="N225" s="131"/>
      <c r="O225" s="131"/>
      <c r="P225" s="131"/>
      <c r="Q225" s="131"/>
      <c r="R225" s="78" t="s">
        <v>1012</v>
      </c>
      <c r="S225" s="266"/>
    </row>
    <row r="226" spans="1:19" s="83" customFormat="1" ht="24.95" customHeight="1" x14ac:dyDescent="0.25">
      <c r="A226" s="111">
        <v>215</v>
      </c>
      <c r="B226" s="111" t="str">
        <f>IF(S226="","",COUNTA($S$12:S226))</f>
        <v/>
      </c>
      <c r="C226" s="125"/>
      <c r="D226" s="125" t="s">
        <v>672</v>
      </c>
      <c r="E226" s="117">
        <v>5</v>
      </c>
      <c r="F226" s="126" t="s">
        <v>673</v>
      </c>
      <c r="G226" s="127">
        <v>2</v>
      </c>
      <c r="H226" s="120" t="s">
        <v>674</v>
      </c>
      <c r="I226" s="117" t="s">
        <v>20</v>
      </c>
      <c r="J226" s="117" t="s">
        <v>99</v>
      </c>
      <c r="K226" s="117" t="s">
        <v>100</v>
      </c>
      <c r="L226" s="117" t="s">
        <v>669</v>
      </c>
      <c r="M226" s="131"/>
      <c r="N226" s="131"/>
      <c r="O226" s="131"/>
      <c r="P226" s="131"/>
      <c r="Q226" s="131"/>
      <c r="R226" s="78" t="s">
        <v>1012</v>
      </c>
      <c r="S226" s="266"/>
    </row>
    <row r="227" spans="1:19" s="83" customFormat="1" ht="24.95" customHeight="1" x14ac:dyDescent="0.25">
      <c r="A227" s="111">
        <v>216</v>
      </c>
      <c r="B227" s="111">
        <f>IF(S227="","",COUNTA($S$12:S227))</f>
        <v>70</v>
      </c>
      <c r="C227" s="125" t="s">
        <v>675</v>
      </c>
      <c r="D227" s="116"/>
      <c r="E227" s="117">
        <v>1</v>
      </c>
      <c r="F227" s="126" t="s">
        <v>110</v>
      </c>
      <c r="G227" s="127">
        <v>1</v>
      </c>
      <c r="H227" s="120" t="s">
        <v>676</v>
      </c>
      <c r="I227" s="117" t="s">
        <v>20</v>
      </c>
      <c r="J227" s="117" t="s">
        <v>99</v>
      </c>
      <c r="K227" s="117" t="s">
        <v>100</v>
      </c>
      <c r="L227" s="117" t="s">
        <v>669</v>
      </c>
      <c r="M227" s="131"/>
      <c r="N227" s="131"/>
      <c r="O227" s="131"/>
      <c r="P227" s="131"/>
      <c r="Q227" s="131"/>
      <c r="R227" s="78" t="s">
        <v>1012</v>
      </c>
      <c r="S227" s="266" t="str">
        <f t="shared" si="3"/>
        <v>Chủ hộ</v>
      </c>
    </row>
    <row r="228" spans="1:19" s="83" customFormat="1" ht="24.95" customHeight="1" x14ac:dyDescent="0.25">
      <c r="A228" s="111">
        <v>217</v>
      </c>
      <c r="B228" s="111" t="str">
        <f>IF(S228="","",COUNTA($S$12:S228))</f>
        <v/>
      </c>
      <c r="C228" s="125"/>
      <c r="D228" s="125" t="s">
        <v>677</v>
      </c>
      <c r="E228" s="117">
        <v>2</v>
      </c>
      <c r="F228" s="134">
        <v>30317</v>
      </c>
      <c r="G228" s="127">
        <v>2</v>
      </c>
      <c r="H228" s="120" t="s">
        <v>678</v>
      </c>
      <c r="I228" s="117" t="s">
        <v>20</v>
      </c>
      <c r="J228" s="117" t="s">
        <v>99</v>
      </c>
      <c r="K228" s="117" t="s">
        <v>100</v>
      </c>
      <c r="L228" s="117" t="s">
        <v>669</v>
      </c>
      <c r="M228" s="131"/>
      <c r="N228" s="131"/>
      <c r="O228" s="131"/>
      <c r="P228" s="131"/>
      <c r="Q228" s="131"/>
      <c r="R228" s="78" t="s">
        <v>1012</v>
      </c>
      <c r="S228" s="266"/>
    </row>
    <row r="229" spans="1:19" s="83" customFormat="1" ht="24.95" customHeight="1" x14ac:dyDescent="0.25">
      <c r="A229" s="111">
        <v>218</v>
      </c>
      <c r="B229" s="111" t="str">
        <f>IF(S229="","",COUNTA($S$12:S229))</f>
        <v/>
      </c>
      <c r="C229" s="125"/>
      <c r="D229" s="125" t="s">
        <v>679</v>
      </c>
      <c r="E229" s="117">
        <v>3</v>
      </c>
      <c r="F229" s="127" t="s">
        <v>680</v>
      </c>
      <c r="G229" s="127">
        <v>2</v>
      </c>
      <c r="H229" s="135" t="s">
        <v>681</v>
      </c>
      <c r="I229" s="117" t="s">
        <v>20</v>
      </c>
      <c r="J229" s="117" t="s">
        <v>99</v>
      </c>
      <c r="K229" s="117" t="s">
        <v>100</v>
      </c>
      <c r="L229" s="117" t="s">
        <v>669</v>
      </c>
      <c r="M229" s="131"/>
      <c r="N229" s="131"/>
      <c r="O229" s="131"/>
      <c r="P229" s="131"/>
      <c r="Q229" s="131"/>
      <c r="R229" s="78" t="s">
        <v>1012</v>
      </c>
      <c r="S229" s="266"/>
    </row>
    <row r="230" spans="1:19" s="83" customFormat="1" ht="24.95" customHeight="1" x14ac:dyDescent="0.25">
      <c r="A230" s="111">
        <v>219</v>
      </c>
      <c r="B230" s="111" t="str">
        <f>IF(S230="","",COUNTA($S$12:S230))</f>
        <v/>
      </c>
      <c r="C230" s="125"/>
      <c r="D230" s="125" t="s">
        <v>682</v>
      </c>
      <c r="E230" s="117">
        <v>3</v>
      </c>
      <c r="F230" s="127" t="s">
        <v>683</v>
      </c>
      <c r="G230" s="127">
        <v>1</v>
      </c>
      <c r="H230" s="127" t="s">
        <v>684</v>
      </c>
      <c r="I230" s="117" t="s">
        <v>20</v>
      </c>
      <c r="J230" s="117" t="s">
        <v>99</v>
      </c>
      <c r="K230" s="117" t="s">
        <v>100</v>
      </c>
      <c r="L230" s="117" t="s">
        <v>669</v>
      </c>
      <c r="M230" s="131"/>
      <c r="N230" s="131"/>
      <c r="O230" s="131"/>
      <c r="P230" s="131"/>
      <c r="Q230" s="131"/>
      <c r="R230" s="78" t="s">
        <v>1012</v>
      </c>
      <c r="S230" s="266"/>
    </row>
    <row r="231" spans="1:19" s="83" customFormat="1" ht="24.95" customHeight="1" x14ac:dyDescent="0.25">
      <c r="A231" s="111">
        <v>220</v>
      </c>
      <c r="B231" s="111">
        <f>IF(S231="","",COUNTA($S$12:S231))</f>
        <v>71</v>
      </c>
      <c r="C231" s="125" t="s">
        <v>685</v>
      </c>
      <c r="D231" s="116"/>
      <c r="E231" s="117">
        <v>1</v>
      </c>
      <c r="F231" s="134">
        <v>17168</v>
      </c>
      <c r="G231" s="127">
        <v>2</v>
      </c>
      <c r="H231" s="120" t="s">
        <v>686</v>
      </c>
      <c r="I231" s="117" t="s">
        <v>20</v>
      </c>
      <c r="J231" s="117" t="s">
        <v>99</v>
      </c>
      <c r="K231" s="117" t="s">
        <v>100</v>
      </c>
      <c r="L231" s="117" t="s">
        <v>177</v>
      </c>
      <c r="M231" s="131"/>
      <c r="N231" s="131"/>
      <c r="O231" s="131" t="s">
        <v>102</v>
      </c>
      <c r="P231" s="131" t="s">
        <v>102</v>
      </c>
      <c r="Q231" s="131"/>
      <c r="R231" s="78" t="s">
        <v>1012</v>
      </c>
      <c r="S231" s="266" t="str">
        <f t="shared" si="3"/>
        <v>Chủ hộ</v>
      </c>
    </row>
    <row r="232" spans="1:19" s="83" customFormat="1" ht="24.95" customHeight="1" x14ac:dyDescent="0.25">
      <c r="A232" s="111">
        <v>221</v>
      </c>
      <c r="B232" s="111" t="str">
        <f>IF(S232="","",COUNTA($S$12:S232))</f>
        <v/>
      </c>
      <c r="C232" s="125"/>
      <c r="D232" s="125" t="s">
        <v>687</v>
      </c>
      <c r="E232" s="117">
        <v>3</v>
      </c>
      <c r="F232" s="127" t="s">
        <v>688</v>
      </c>
      <c r="G232" s="127">
        <v>2</v>
      </c>
      <c r="H232" s="135" t="s">
        <v>689</v>
      </c>
      <c r="I232" s="117" t="s">
        <v>20</v>
      </c>
      <c r="J232" s="117" t="s">
        <v>99</v>
      </c>
      <c r="K232" s="117" t="s">
        <v>100</v>
      </c>
      <c r="L232" s="117" t="s">
        <v>177</v>
      </c>
      <c r="M232" s="131"/>
      <c r="N232" s="131"/>
      <c r="O232" s="131"/>
      <c r="P232" s="131"/>
      <c r="Q232" s="131"/>
      <c r="R232" s="78" t="s">
        <v>1012</v>
      </c>
      <c r="S232" s="266"/>
    </row>
    <row r="233" spans="1:19" s="83" customFormat="1" ht="24.95" customHeight="1" x14ac:dyDescent="0.25">
      <c r="A233" s="111">
        <v>222</v>
      </c>
      <c r="B233" s="111" t="str">
        <f>IF(S233="","",COUNTA($S$12:S233))</f>
        <v/>
      </c>
      <c r="C233" s="125"/>
      <c r="D233" s="125" t="s">
        <v>690</v>
      </c>
      <c r="E233" s="117">
        <v>5</v>
      </c>
      <c r="F233" s="134">
        <v>40059</v>
      </c>
      <c r="G233" s="127">
        <v>1</v>
      </c>
      <c r="H233" s="127" t="s">
        <v>691</v>
      </c>
      <c r="I233" s="117" t="s">
        <v>20</v>
      </c>
      <c r="J233" s="117" t="s">
        <v>99</v>
      </c>
      <c r="K233" s="117" t="s">
        <v>100</v>
      </c>
      <c r="L233" s="117" t="s">
        <v>177</v>
      </c>
      <c r="M233" s="131"/>
      <c r="N233" s="131"/>
      <c r="O233" s="131"/>
      <c r="P233" s="131"/>
      <c r="Q233" s="131"/>
      <c r="R233" s="78" t="s">
        <v>1012</v>
      </c>
      <c r="S233" s="266"/>
    </row>
    <row r="234" spans="1:19" s="83" customFormat="1" ht="24.95" customHeight="1" x14ac:dyDescent="0.25">
      <c r="A234" s="111">
        <v>223</v>
      </c>
      <c r="B234" s="111" t="str">
        <f>IF(S234="","",COUNTA($S$12:S234))</f>
        <v/>
      </c>
      <c r="C234" s="125"/>
      <c r="D234" s="125" t="s">
        <v>692</v>
      </c>
      <c r="E234" s="117">
        <v>5</v>
      </c>
      <c r="F234" s="127" t="s">
        <v>693</v>
      </c>
      <c r="G234" s="127">
        <v>1</v>
      </c>
      <c r="H234" s="85" t="s">
        <v>694</v>
      </c>
      <c r="I234" s="117" t="s">
        <v>20</v>
      </c>
      <c r="J234" s="117" t="s">
        <v>99</v>
      </c>
      <c r="K234" s="117" t="s">
        <v>100</v>
      </c>
      <c r="L234" s="117" t="s">
        <v>177</v>
      </c>
      <c r="M234" s="131"/>
      <c r="N234" s="131"/>
      <c r="O234" s="131"/>
      <c r="P234" s="131"/>
      <c r="Q234" s="131"/>
      <c r="R234" s="78" t="s">
        <v>1012</v>
      </c>
      <c r="S234" s="266"/>
    </row>
    <row r="235" spans="1:19" s="83" customFormat="1" ht="24.95" customHeight="1" x14ac:dyDescent="0.25">
      <c r="A235" s="111">
        <v>224</v>
      </c>
      <c r="B235" s="111" t="str">
        <f>IF(S235="","",COUNTA($S$12:S235))</f>
        <v/>
      </c>
      <c r="C235" s="125"/>
      <c r="D235" s="125" t="s">
        <v>695</v>
      </c>
      <c r="E235" s="117">
        <v>5</v>
      </c>
      <c r="F235" s="134">
        <v>41489</v>
      </c>
      <c r="G235" s="127">
        <v>1</v>
      </c>
      <c r="H235" s="127" t="s">
        <v>696</v>
      </c>
      <c r="I235" s="117" t="s">
        <v>20</v>
      </c>
      <c r="J235" s="117" t="s">
        <v>99</v>
      </c>
      <c r="K235" s="117" t="s">
        <v>100</v>
      </c>
      <c r="L235" s="117" t="s">
        <v>177</v>
      </c>
      <c r="M235" s="131"/>
      <c r="N235" s="131"/>
      <c r="O235" s="131"/>
      <c r="P235" s="131"/>
      <c r="Q235" s="131"/>
      <c r="R235" s="78" t="s">
        <v>1012</v>
      </c>
      <c r="S235" s="266"/>
    </row>
    <row r="236" spans="1:19" s="83" customFormat="1" ht="24.95" customHeight="1" x14ac:dyDescent="0.25">
      <c r="A236" s="111">
        <v>225</v>
      </c>
      <c r="B236" s="111">
        <f>IF(S236="","",COUNTA($S$12:S236))</f>
        <v>72</v>
      </c>
      <c r="C236" s="125" t="s">
        <v>697</v>
      </c>
      <c r="D236" s="116"/>
      <c r="E236" s="117">
        <v>1</v>
      </c>
      <c r="F236" s="127" t="s">
        <v>698</v>
      </c>
      <c r="G236" s="127">
        <v>1</v>
      </c>
      <c r="H236" s="120" t="s">
        <v>699</v>
      </c>
      <c r="I236" s="117" t="s">
        <v>20</v>
      </c>
      <c r="J236" s="117" t="s">
        <v>99</v>
      </c>
      <c r="K236" s="117" t="s">
        <v>100</v>
      </c>
      <c r="L236" s="117" t="s">
        <v>177</v>
      </c>
      <c r="M236" s="131"/>
      <c r="N236" s="131"/>
      <c r="O236" s="131"/>
      <c r="P236" s="131"/>
      <c r="Q236" s="131"/>
      <c r="R236" s="78" t="s">
        <v>1012</v>
      </c>
      <c r="S236" s="266" t="str">
        <f t="shared" si="3"/>
        <v>Chủ hộ</v>
      </c>
    </row>
    <row r="237" spans="1:19" s="83" customFormat="1" ht="24.95" customHeight="1" x14ac:dyDescent="0.25">
      <c r="A237" s="111">
        <v>226</v>
      </c>
      <c r="B237" s="111" t="str">
        <f>IF(S237="","",COUNTA($S$12:S237))</f>
        <v/>
      </c>
      <c r="C237" s="125"/>
      <c r="D237" s="125" t="s">
        <v>700</v>
      </c>
      <c r="E237" s="117">
        <v>2</v>
      </c>
      <c r="F237" s="134">
        <v>29649</v>
      </c>
      <c r="G237" s="127">
        <v>2</v>
      </c>
      <c r="H237" s="120" t="s">
        <v>701</v>
      </c>
      <c r="I237" s="117" t="s">
        <v>20</v>
      </c>
      <c r="J237" s="117" t="s">
        <v>99</v>
      </c>
      <c r="K237" s="117" t="s">
        <v>100</v>
      </c>
      <c r="L237" s="117" t="s">
        <v>177</v>
      </c>
      <c r="M237" s="131"/>
      <c r="N237" s="131"/>
      <c r="O237" s="131"/>
      <c r="P237" s="131"/>
      <c r="Q237" s="131"/>
      <c r="R237" s="78" t="s">
        <v>1012</v>
      </c>
      <c r="S237" s="266"/>
    </row>
    <row r="238" spans="1:19" s="83" customFormat="1" ht="24.95" customHeight="1" x14ac:dyDescent="0.25">
      <c r="A238" s="111">
        <v>227</v>
      </c>
      <c r="B238" s="111" t="str">
        <f>IF(S238="","",COUNTA($S$12:S238))</f>
        <v/>
      </c>
      <c r="C238" s="125"/>
      <c r="D238" s="125" t="s">
        <v>702</v>
      </c>
      <c r="E238" s="117">
        <v>3</v>
      </c>
      <c r="F238" s="134">
        <v>38576</v>
      </c>
      <c r="G238" s="127">
        <v>1</v>
      </c>
      <c r="H238" s="120" t="s">
        <v>703</v>
      </c>
      <c r="I238" s="117" t="s">
        <v>20</v>
      </c>
      <c r="J238" s="117" t="s">
        <v>99</v>
      </c>
      <c r="K238" s="117" t="s">
        <v>100</v>
      </c>
      <c r="L238" s="117" t="s">
        <v>177</v>
      </c>
      <c r="M238" s="131"/>
      <c r="N238" s="131"/>
      <c r="O238" s="131"/>
      <c r="P238" s="131"/>
      <c r="Q238" s="131"/>
      <c r="R238" s="78" t="s">
        <v>1012</v>
      </c>
      <c r="S238" s="266"/>
    </row>
    <row r="239" spans="1:19" s="83" customFormat="1" ht="24.95" customHeight="1" x14ac:dyDescent="0.25">
      <c r="A239" s="111">
        <v>228</v>
      </c>
      <c r="B239" s="111" t="str">
        <f>IF(S239="","",COUNTA($S$12:S239))</f>
        <v/>
      </c>
      <c r="C239" s="125"/>
      <c r="D239" s="125" t="s">
        <v>704</v>
      </c>
      <c r="E239" s="117">
        <v>3</v>
      </c>
      <c r="F239" s="134">
        <v>42346</v>
      </c>
      <c r="G239" s="127">
        <v>2</v>
      </c>
      <c r="H239" s="127" t="s">
        <v>705</v>
      </c>
      <c r="I239" s="117" t="s">
        <v>20</v>
      </c>
      <c r="J239" s="117" t="s">
        <v>99</v>
      </c>
      <c r="K239" s="117" t="s">
        <v>100</v>
      </c>
      <c r="L239" s="117" t="s">
        <v>177</v>
      </c>
      <c r="M239" s="131"/>
      <c r="N239" s="131"/>
      <c r="O239" s="131"/>
      <c r="P239" s="131"/>
      <c r="Q239" s="131"/>
      <c r="R239" s="78" t="s">
        <v>1012</v>
      </c>
      <c r="S239" s="266"/>
    </row>
    <row r="240" spans="1:19" s="83" customFormat="1" ht="24.95" customHeight="1" x14ac:dyDescent="0.25">
      <c r="A240" s="111">
        <v>229</v>
      </c>
      <c r="B240" s="111">
        <f>IF(S240="","",COUNTA($S$12:S240))</f>
        <v>73</v>
      </c>
      <c r="C240" s="125" t="s">
        <v>706</v>
      </c>
      <c r="D240" s="116"/>
      <c r="E240" s="117">
        <v>1</v>
      </c>
      <c r="F240" s="127" t="s">
        <v>707</v>
      </c>
      <c r="G240" s="127">
        <v>2</v>
      </c>
      <c r="H240" s="120" t="s">
        <v>708</v>
      </c>
      <c r="I240" s="117" t="s">
        <v>20</v>
      </c>
      <c r="J240" s="117" t="s">
        <v>99</v>
      </c>
      <c r="K240" s="78" t="s">
        <v>100</v>
      </c>
      <c r="L240" s="117" t="s">
        <v>177</v>
      </c>
      <c r="M240" s="131"/>
      <c r="N240" s="131"/>
      <c r="O240" s="131"/>
      <c r="P240" s="131"/>
      <c r="Q240" s="131"/>
      <c r="R240" s="78" t="s">
        <v>1012</v>
      </c>
      <c r="S240" s="266" t="str">
        <f t="shared" si="3"/>
        <v>Chủ hộ</v>
      </c>
    </row>
    <row r="241" spans="1:19" s="83" customFormat="1" ht="24.95" customHeight="1" x14ac:dyDescent="0.25">
      <c r="A241" s="111">
        <v>230</v>
      </c>
      <c r="B241" s="111" t="str">
        <f>IF(S241="","",COUNTA($S$12:S241))</f>
        <v/>
      </c>
      <c r="C241" s="125"/>
      <c r="D241" s="125" t="s">
        <v>709</v>
      </c>
      <c r="E241" s="117">
        <v>3</v>
      </c>
      <c r="F241" s="127" t="s">
        <v>710</v>
      </c>
      <c r="G241" s="127">
        <v>1</v>
      </c>
      <c r="H241" s="135" t="s">
        <v>711</v>
      </c>
      <c r="I241" s="117" t="s">
        <v>20</v>
      </c>
      <c r="J241" s="117" t="s">
        <v>99</v>
      </c>
      <c r="K241" s="78" t="s">
        <v>100</v>
      </c>
      <c r="L241" s="117" t="s">
        <v>177</v>
      </c>
      <c r="M241" s="131"/>
      <c r="N241" s="131"/>
      <c r="O241" s="131"/>
      <c r="P241" s="131"/>
      <c r="Q241" s="131"/>
      <c r="R241" s="78" t="s">
        <v>1012</v>
      </c>
      <c r="S241" s="266"/>
    </row>
    <row r="242" spans="1:19" s="83" customFormat="1" ht="24.95" customHeight="1" x14ac:dyDescent="0.25">
      <c r="A242" s="111">
        <v>231</v>
      </c>
      <c r="B242" s="111" t="str">
        <f>IF(S242="","",COUNTA($S$12:S242))</f>
        <v/>
      </c>
      <c r="C242" s="125"/>
      <c r="D242" s="125" t="s">
        <v>712</v>
      </c>
      <c r="E242" s="117">
        <v>3</v>
      </c>
      <c r="F242" s="134">
        <v>41091</v>
      </c>
      <c r="G242" s="127">
        <v>2</v>
      </c>
      <c r="H242" s="137" t="s">
        <v>713</v>
      </c>
      <c r="I242" s="117" t="s">
        <v>20</v>
      </c>
      <c r="J242" s="117" t="s">
        <v>99</v>
      </c>
      <c r="K242" s="78" t="s">
        <v>100</v>
      </c>
      <c r="L242" s="117" t="s">
        <v>177</v>
      </c>
      <c r="M242" s="131"/>
      <c r="N242" s="131"/>
      <c r="O242" s="131"/>
      <c r="P242" s="131"/>
      <c r="Q242" s="131"/>
      <c r="R242" s="78" t="s">
        <v>1012</v>
      </c>
      <c r="S242" s="266"/>
    </row>
    <row r="243" spans="1:19" s="83" customFormat="1" ht="24.95" customHeight="1" x14ac:dyDescent="0.25">
      <c r="A243" s="111">
        <v>232</v>
      </c>
      <c r="B243" s="111" t="str">
        <f>IF(S243="","",COUNTA($S$12:S243))</f>
        <v/>
      </c>
      <c r="C243" s="125"/>
      <c r="D243" s="125" t="s">
        <v>407</v>
      </c>
      <c r="E243" s="117">
        <v>3</v>
      </c>
      <c r="F243" s="127" t="s">
        <v>714</v>
      </c>
      <c r="G243" s="127">
        <v>1</v>
      </c>
      <c r="H243" s="137" t="s">
        <v>715</v>
      </c>
      <c r="I243" s="117" t="s">
        <v>20</v>
      </c>
      <c r="J243" s="117" t="s">
        <v>99</v>
      </c>
      <c r="K243" s="78" t="s">
        <v>100</v>
      </c>
      <c r="L243" s="117" t="s">
        <v>177</v>
      </c>
      <c r="M243" s="131"/>
      <c r="N243" s="131"/>
      <c r="O243" s="131"/>
      <c r="P243" s="131"/>
      <c r="Q243" s="131"/>
      <c r="R243" s="78" t="s">
        <v>1012</v>
      </c>
      <c r="S243" s="266"/>
    </row>
    <row r="244" spans="1:19" s="83" customFormat="1" ht="24.95" customHeight="1" x14ac:dyDescent="0.25">
      <c r="A244" s="111">
        <v>233</v>
      </c>
      <c r="B244" s="111">
        <f>IF(S244="","",COUNTA($S$12:S244))</f>
        <v>74</v>
      </c>
      <c r="C244" s="125" t="s">
        <v>716</v>
      </c>
      <c r="D244" s="116"/>
      <c r="E244" s="117">
        <v>1</v>
      </c>
      <c r="F244" s="134">
        <v>24838</v>
      </c>
      <c r="G244" s="127">
        <v>2</v>
      </c>
      <c r="H244" s="120" t="s">
        <v>717</v>
      </c>
      <c r="I244" s="117" t="s">
        <v>20</v>
      </c>
      <c r="J244" s="117" t="s">
        <v>99</v>
      </c>
      <c r="K244" s="78" t="s">
        <v>100</v>
      </c>
      <c r="L244" s="117" t="s">
        <v>177</v>
      </c>
      <c r="M244" s="131"/>
      <c r="N244" s="131"/>
      <c r="O244" s="131"/>
      <c r="P244" s="131"/>
      <c r="Q244" s="131"/>
      <c r="R244" s="78" t="s">
        <v>1012</v>
      </c>
      <c r="S244" s="266" t="str">
        <f t="shared" si="3"/>
        <v>Chủ hộ</v>
      </c>
    </row>
    <row r="245" spans="1:19" s="83" customFormat="1" ht="24.95" customHeight="1" x14ac:dyDescent="0.25">
      <c r="A245" s="111">
        <v>234</v>
      </c>
      <c r="B245" s="111" t="str">
        <f>IF(S245="","",COUNTA($S$12:S245))</f>
        <v/>
      </c>
      <c r="C245" s="125"/>
      <c r="D245" s="125" t="s">
        <v>718</v>
      </c>
      <c r="E245" s="117">
        <v>2</v>
      </c>
      <c r="F245" s="127" t="s">
        <v>719</v>
      </c>
      <c r="G245" s="127">
        <v>1</v>
      </c>
      <c r="H245" s="120" t="s">
        <v>720</v>
      </c>
      <c r="I245" s="117" t="s">
        <v>20</v>
      </c>
      <c r="J245" s="117" t="s">
        <v>99</v>
      </c>
      <c r="K245" s="78" t="s">
        <v>100</v>
      </c>
      <c r="L245" s="117" t="s">
        <v>177</v>
      </c>
      <c r="M245" s="131"/>
      <c r="N245" s="131"/>
      <c r="O245" s="131"/>
      <c r="P245" s="131"/>
      <c r="Q245" s="131"/>
      <c r="R245" s="78" t="s">
        <v>1012</v>
      </c>
      <c r="S245" s="266"/>
    </row>
    <row r="246" spans="1:19" s="83" customFormat="1" ht="24.95" customHeight="1" x14ac:dyDescent="0.25">
      <c r="A246" s="111">
        <v>235</v>
      </c>
      <c r="B246" s="111" t="str">
        <f>IF(S246="","",COUNTA($S$12:S246))</f>
        <v/>
      </c>
      <c r="C246" s="125"/>
      <c r="D246" s="125" t="s">
        <v>721</v>
      </c>
      <c r="E246" s="117">
        <v>3</v>
      </c>
      <c r="F246" s="134">
        <v>34617</v>
      </c>
      <c r="G246" s="127">
        <v>2</v>
      </c>
      <c r="H246" s="120" t="s">
        <v>722</v>
      </c>
      <c r="I246" s="117" t="s">
        <v>20</v>
      </c>
      <c r="J246" s="117" t="s">
        <v>99</v>
      </c>
      <c r="K246" s="78" t="s">
        <v>100</v>
      </c>
      <c r="L246" s="117" t="s">
        <v>177</v>
      </c>
      <c r="M246" s="131"/>
      <c r="N246" s="131"/>
      <c r="O246" s="131"/>
      <c r="P246" s="131"/>
      <c r="Q246" s="131"/>
      <c r="R246" s="78" t="s">
        <v>1012</v>
      </c>
      <c r="S246" s="266"/>
    </row>
    <row r="247" spans="1:19" s="83" customFormat="1" ht="24.95" customHeight="1" x14ac:dyDescent="0.25">
      <c r="A247" s="111">
        <v>236</v>
      </c>
      <c r="B247" s="111" t="str">
        <f>IF(S247="","",COUNTA($S$12:S247))</f>
        <v/>
      </c>
      <c r="C247" s="125"/>
      <c r="D247" s="125" t="s">
        <v>723</v>
      </c>
      <c r="E247" s="117">
        <v>3</v>
      </c>
      <c r="F247" s="127" t="s">
        <v>724</v>
      </c>
      <c r="G247" s="127">
        <v>2</v>
      </c>
      <c r="H247" s="135" t="s">
        <v>725</v>
      </c>
      <c r="I247" s="117" t="s">
        <v>20</v>
      </c>
      <c r="J247" s="117" t="s">
        <v>99</v>
      </c>
      <c r="K247" s="78" t="s">
        <v>100</v>
      </c>
      <c r="L247" s="117" t="s">
        <v>177</v>
      </c>
      <c r="M247" s="131"/>
      <c r="N247" s="131"/>
      <c r="O247" s="131"/>
      <c r="P247" s="131"/>
      <c r="Q247" s="131"/>
      <c r="R247" s="78" t="s">
        <v>1012</v>
      </c>
      <c r="S247" s="266"/>
    </row>
    <row r="248" spans="1:19" s="83" customFormat="1" ht="24.95" customHeight="1" x14ac:dyDescent="0.25">
      <c r="A248" s="111">
        <v>237</v>
      </c>
      <c r="B248" s="111" t="str">
        <f>IF(S248="","",COUNTA($S$12:S248))</f>
        <v/>
      </c>
      <c r="C248" s="125"/>
      <c r="D248" s="125" t="s">
        <v>726</v>
      </c>
      <c r="E248" s="117">
        <v>5</v>
      </c>
      <c r="F248" s="127" t="s">
        <v>727</v>
      </c>
      <c r="G248" s="127">
        <v>2</v>
      </c>
      <c r="H248" s="137" t="s">
        <v>728</v>
      </c>
      <c r="I248" s="117" t="s">
        <v>20</v>
      </c>
      <c r="J248" s="117" t="s">
        <v>99</v>
      </c>
      <c r="K248" s="78" t="s">
        <v>100</v>
      </c>
      <c r="L248" s="117" t="s">
        <v>177</v>
      </c>
      <c r="M248" s="131"/>
      <c r="N248" s="131"/>
      <c r="O248" s="131"/>
      <c r="P248" s="131"/>
      <c r="Q248" s="131"/>
      <c r="R248" s="78" t="s">
        <v>1012</v>
      </c>
      <c r="S248" s="266"/>
    </row>
    <row r="249" spans="1:19" s="83" customFormat="1" ht="24.95" customHeight="1" x14ac:dyDescent="0.25">
      <c r="A249" s="111">
        <v>238</v>
      </c>
      <c r="B249" s="111" t="str">
        <f>IF(S249="","",COUNTA($S$12:S249))</f>
        <v/>
      </c>
      <c r="C249" s="125"/>
      <c r="D249" s="125" t="s">
        <v>729</v>
      </c>
      <c r="E249" s="117">
        <v>5</v>
      </c>
      <c r="F249" s="127" t="s">
        <v>727</v>
      </c>
      <c r="G249" s="127">
        <v>2</v>
      </c>
      <c r="H249" s="135" t="s">
        <v>730</v>
      </c>
      <c r="I249" s="117" t="s">
        <v>20</v>
      </c>
      <c r="J249" s="117" t="s">
        <v>99</v>
      </c>
      <c r="K249" s="78" t="s">
        <v>100</v>
      </c>
      <c r="L249" s="117" t="s">
        <v>177</v>
      </c>
      <c r="M249" s="131"/>
      <c r="N249" s="131"/>
      <c r="O249" s="131"/>
      <c r="P249" s="131"/>
      <c r="Q249" s="131"/>
      <c r="R249" s="78" t="s">
        <v>1012</v>
      </c>
      <c r="S249" s="266"/>
    </row>
    <row r="250" spans="1:19" s="83" customFormat="1" ht="24.95" customHeight="1" x14ac:dyDescent="0.25">
      <c r="A250" s="111">
        <v>239</v>
      </c>
      <c r="B250" s="111" t="str">
        <f>IF(S250="","",COUNTA($S$12:S250))</f>
        <v/>
      </c>
      <c r="C250" s="125"/>
      <c r="D250" s="125" t="s">
        <v>731</v>
      </c>
      <c r="E250" s="117">
        <v>5</v>
      </c>
      <c r="F250" s="134">
        <v>42437</v>
      </c>
      <c r="G250" s="127">
        <v>2</v>
      </c>
      <c r="H250" s="135" t="s">
        <v>732</v>
      </c>
      <c r="I250" s="117" t="s">
        <v>20</v>
      </c>
      <c r="J250" s="117" t="s">
        <v>99</v>
      </c>
      <c r="K250" s="78" t="s">
        <v>100</v>
      </c>
      <c r="L250" s="117" t="s">
        <v>177</v>
      </c>
      <c r="M250" s="131"/>
      <c r="N250" s="131"/>
      <c r="O250" s="131"/>
      <c r="P250" s="131"/>
      <c r="Q250" s="131"/>
      <c r="R250" s="78" t="s">
        <v>1012</v>
      </c>
      <c r="S250" s="266"/>
    </row>
    <row r="251" spans="1:19" s="83" customFormat="1" ht="24.95" customHeight="1" x14ac:dyDescent="0.25">
      <c r="A251" s="111">
        <v>240</v>
      </c>
      <c r="B251" s="111">
        <f>IF(S251="","",COUNTA($S$12:S251))</f>
        <v>75</v>
      </c>
      <c r="C251" s="125" t="s">
        <v>733</v>
      </c>
      <c r="D251" s="116"/>
      <c r="E251" s="117">
        <v>1</v>
      </c>
      <c r="F251" s="134">
        <v>28491</v>
      </c>
      <c r="G251" s="127">
        <v>2</v>
      </c>
      <c r="H251" s="120" t="s">
        <v>734</v>
      </c>
      <c r="I251" s="117" t="s">
        <v>20</v>
      </c>
      <c r="J251" s="117" t="s">
        <v>99</v>
      </c>
      <c r="K251" s="117" t="s">
        <v>100</v>
      </c>
      <c r="L251" s="117" t="s">
        <v>177</v>
      </c>
      <c r="M251" s="131"/>
      <c r="N251" s="131"/>
      <c r="O251" s="131"/>
      <c r="P251" s="131"/>
      <c r="Q251" s="131"/>
      <c r="R251" s="78" t="s">
        <v>1012</v>
      </c>
      <c r="S251" s="266" t="str">
        <f t="shared" si="3"/>
        <v>Chủ hộ</v>
      </c>
    </row>
    <row r="252" spans="1:19" s="83" customFormat="1" ht="24.95" customHeight="1" x14ac:dyDescent="0.25">
      <c r="A252" s="111">
        <v>241</v>
      </c>
      <c r="B252" s="111" t="str">
        <f>IF(S252="","",COUNTA($S$12:S252))</f>
        <v/>
      </c>
      <c r="C252" s="125"/>
      <c r="D252" s="125" t="s">
        <v>735</v>
      </c>
      <c r="E252" s="117">
        <v>2</v>
      </c>
      <c r="F252" s="134">
        <v>28440</v>
      </c>
      <c r="G252" s="127">
        <v>1</v>
      </c>
      <c r="H252" s="120" t="s">
        <v>736</v>
      </c>
      <c r="I252" s="117" t="s">
        <v>20</v>
      </c>
      <c r="J252" s="117" t="s">
        <v>99</v>
      </c>
      <c r="K252" s="117" t="s">
        <v>100</v>
      </c>
      <c r="L252" s="117" t="s">
        <v>177</v>
      </c>
      <c r="M252" s="131"/>
      <c r="N252" s="131"/>
      <c r="O252" s="131"/>
      <c r="P252" s="131"/>
      <c r="Q252" s="131"/>
      <c r="R252" s="78" t="s">
        <v>1012</v>
      </c>
      <c r="S252" s="266"/>
    </row>
    <row r="253" spans="1:19" s="83" customFormat="1" ht="24.95" customHeight="1" x14ac:dyDescent="0.25">
      <c r="A253" s="111">
        <v>242</v>
      </c>
      <c r="B253" s="111" t="str">
        <f>IF(S253="","",COUNTA($S$12:S253))</f>
        <v/>
      </c>
      <c r="C253" s="125"/>
      <c r="D253" s="125" t="s">
        <v>737</v>
      </c>
      <c r="E253" s="117">
        <v>3</v>
      </c>
      <c r="F253" s="134">
        <v>38146</v>
      </c>
      <c r="G253" s="127">
        <v>1</v>
      </c>
      <c r="H253" s="120" t="s">
        <v>738</v>
      </c>
      <c r="I253" s="117" t="s">
        <v>20</v>
      </c>
      <c r="J253" s="117" t="s">
        <v>99</v>
      </c>
      <c r="K253" s="117" t="s">
        <v>100</v>
      </c>
      <c r="L253" s="117" t="s">
        <v>177</v>
      </c>
      <c r="M253" s="131"/>
      <c r="N253" s="131"/>
      <c r="O253" s="131"/>
      <c r="P253" s="131"/>
      <c r="Q253" s="131"/>
      <c r="R253" s="78" t="s">
        <v>1012</v>
      </c>
      <c r="S253" s="266"/>
    </row>
    <row r="254" spans="1:19" s="83" customFormat="1" ht="24.95" customHeight="1" x14ac:dyDescent="0.25">
      <c r="A254" s="111">
        <v>243</v>
      </c>
      <c r="B254" s="111">
        <f>IF(S254="","",COUNTA($S$12:S254))</f>
        <v>76</v>
      </c>
      <c r="C254" s="125" t="s">
        <v>739</v>
      </c>
      <c r="D254" s="116"/>
      <c r="E254" s="117">
        <v>1</v>
      </c>
      <c r="F254" s="126" t="s">
        <v>740</v>
      </c>
      <c r="G254" s="127">
        <v>2</v>
      </c>
      <c r="H254" s="119" t="s">
        <v>741</v>
      </c>
      <c r="I254" s="117" t="s">
        <v>20</v>
      </c>
      <c r="J254" s="117" t="s">
        <v>99</v>
      </c>
      <c r="K254" s="78" t="s">
        <v>100</v>
      </c>
      <c r="L254" s="117" t="s">
        <v>180</v>
      </c>
      <c r="M254" s="131"/>
      <c r="N254" s="131"/>
      <c r="O254" s="131" t="s">
        <v>102</v>
      </c>
      <c r="P254" s="131"/>
      <c r="Q254" s="131"/>
      <c r="R254" s="78" t="s">
        <v>1012</v>
      </c>
      <c r="S254" s="266" t="str">
        <f t="shared" si="3"/>
        <v>Chủ hộ</v>
      </c>
    </row>
    <row r="255" spans="1:19" s="83" customFormat="1" ht="24.95" customHeight="1" x14ac:dyDescent="0.25">
      <c r="A255" s="111">
        <v>244</v>
      </c>
      <c r="B255" s="111" t="str">
        <f>IF(S255="","",COUNTA($S$12:S255))</f>
        <v/>
      </c>
      <c r="C255" s="125"/>
      <c r="D255" s="125" t="s">
        <v>742</v>
      </c>
      <c r="E255" s="117">
        <v>3</v>
      </c>
      <c r="F255" s="127" t="s">
        <v>743</v>
      </c>
      <c r="G255" s="127">
        <v>2</v>
      </c>
      <c r="H255" s="119" t="s">
        <v>744</v>
      </c>
      <c r="I255" s="117" t="s">
        <v>20</v>
      </c>
      <c r="J255" s="117" t="s">
        <v>99</v>
      </c>
      <c r="K255" s="78" t="s">
        <v>100</v>
      </c>
      <c r="L255" s="117" t="s">
        <v>180</v>
      </c>
      <c r="M255" s="131"/>
      <c r="N255" s="131"/>
      <c r="O255" s="131"/>
      <c r="P255" s="131"/>
      <c r="Q255" s="131"/>
      <c r="R255" s="78" t="s">
        <v>1012</v>
      </c>
      <c r="S255" s="266"/>
    </row>
    <row r="256" spans="1:19" s="83" customFormat="1" ht="24.95" customHeight="1" x14ac:dyDescent="0.25">
      <c r="A256" s="111">
        <v>245</v>
      </c>
      <c r="B256" s="111" t="str">
        <f>IF(S256="","",COUNTA($S$12:S256))</f>
        <v/>
      </c>
      <c r="C256" s="125"/>
      <c r="D256" s="125" t="s">
        <v>745</v>
      </c>
      <c r="E256" s="117">
        <v>5</v>
      </c>
      <c r="F256" s="127" t="s">
        <v>746</v>
      </c>
      <c r="G256" s="127">
        <v>2</v>
      </c>
      <c r="H256" s="120" t="s">
        <v>747</v>
      </c>
      <c r="I256" s="117" t="s">
        <v>20</v>
      </c>
      <c r="J256" s="117" t="s">
        <v>99</v>
      </c>
      <c r="K256" s="78" t="s">
        <v>100</v>
      </c>
      <c r="L256" s="117" t="s">
        <v>180</v>
      </c>
      <c r="M256" s="131"/>
      <c r="N256" s="131"/>
      <c r="O256" s="131"/>
      <c r="P256" s="131"/>
      <c r="Q256" s="131"/>
      <c r="R256" s="78" t="s">
        <v>1012</v>
      </c>
      <c r="S256" s="266"/>
    </row>
    <row r="257" spans="1:19" s="83" customFormat="1" ht="24.95" customHeight="1" x14ac:dyDescent="0.25">
      <c r="A257" s="111">
        <v>246</v>
      </c>
      <c r="B257" s="111" t="str">
        <f>IF(S257="","",COUNTA($S$12:S257))</f>
        <v/>
      </c>
      <c r="C257" s="125"/>
      <c r="D257" s="125" t="s">
        <v>748</v>
      </c>
      <c r="E257" s="117">
        <v>5</v>
      </c>
      <c r="F257" s="134">
        <v>39550</v>
      </c>
      <c r="G257" s="127">
        <v>2</v>
      </c>
      <c r="H257" s="137" t="s">
        <v>749</v>
      </c>
      <c r="I257" s="117" t="s">
        <v>21</v>
      </c>
      <c r="J257" s="117" t="s">
        <v>99</v>
      </c>
      <c r="K257" s="78" t="s">
        <v>100</v>
      </c>
      <c r="L257" s="117" t="s">
        <v>180</v>
      </c>
      <c r="M257" s="131"/>
      <c r="N257" s="131"/>
      <c r="O257" s="131"/>
      <c r="P257" s="131"/>
      <c r="Q257" s="131"/>
      <c r="R257" s="78" t="s">
        <v>1012</v>
      </c>
      <c r="S257" s="266"/>
    </row>
    <row r="258" spans="1:19" s="83" customFormat="1" ht="24.95" customHeight="1" x14ac:dyDescent="0.25">
      <c r="A258" s="111">
        <v>247</v>
      </c>
      <c r="B258" s="111" t="str">
        <f>IF(S258="","",COUNTA($S$12:S258))</f>
        <v/>
      </c>
      <c r="C258" s="125"/>
      <c r="D258" s="125" t="s">
        <v>750</v>
      </c>
      <c r="E258" s="117">
        <v>5</v>
      </c>
      <c r="F258" s="127" t="s">
        <v>751</v>
      </c>
      <c r="G258" s="127">
        <v>1</v>
      </c>
      <c r="H258" s="135" t="s">
        <v>752</v>
      </c>
      <c r="I258" s="117" t="s">
        <v>20</v>
      </c>
      <c r="J258" s="117" t="s">
        <v>99</v>
      </c>
      <c r="K258" s="78" t="s">
        <v>100</v>
      </c>
      <c r="L258" s="117" t="s">
        <v>180</v>
      </c>
      <c r="M258" s="131"/>
      <c r="N258" s="131"/>
      <c r="O258" s="131"/>
      <c r="P258" s="131"/>
      <c r="Q258" s="131"/>
      <c r="R258" s="78" t="s">
        <v>1012</v>
      </c>
      <c r="S258" s="266"/>
    </row>
    <row r="259" spans="1:19" s="83" customFormat="1" ht="24.95" customHeight="1" x14ac:dyDescent="0.25">
      <c r="A259" s="111">
        <v>248</v>
      </c>
      <c r="B259" s="111">
        <f>IF(S259="","",COUNTA($S$12:S259))</f>
        <v>77</v>
      </c>
      <c r="C259" s="125" t="s">
        <v>753</v>
      </c>
      <c r="D259" s="116"/>
      <c r="E259" s="117">
        <v>1</v>
      </c>
      <c r="F259" s="134">
        <v>26547</v>
      </c>
      <c r="G259" s="127">
        <v>1</v>
      </c>
      <c r="H259" s="120" t="s">
        <v>754</v>
      </c>
      <c r="I259" s="117" t="s">
        <v>21</v>
      </c>
      <c r="J259" s="117" t="s">
        <v>99</v>
      </c>
      <c r="K259" s="117" t="s">
        <v>100</v>
      </c>
      <c r="L259" s="117" t="s">
        <v>180</v>
      </c>
      <c r="M259" s="131"/>
      <c r="N259" s="131" t="s">
        <v>102</v>
      </c>
      <c r="O259" s="131" t="s">
        <v>102</v>
      </c>
      <c r="P259" s="131"/>
      <c r="Q259" s="131"/>
      <c r="R259" s="78" t="s">
        <v>1012</v>
      </c>
      <c r="S259" s="266" t="str">
        <f t="shared" ref="S259:S302" si="4">IF(E259=1,"Chủ hộ","không đếm")</f>
        <v>Chủ hộ</v>
      </c>
    </row>
    <row r="260" spans="1:19" s="83" customFormat="1" ht="24.95" customHeight="1" x14ac:dyDescent="0.25">
      <c r="A260" s="111">
        <v>249</v>
      </c>
      <c r="B260" s="111" t="str">
        <f>IF(S260="","",COUNTA($S$12:S260))</f>
        <v/>
      </c>
      <c r="C260" s="125"/>
      <c r="D260" s="125" t="s">
        <v>755</v>
      </c>
      <c r="E260" s="117">
        <v>2</v>
      </c>
      <c r="F260" s="134">
        <v>27760</v>
      </c>
      <c r="G260" s="127">
        <v>2</v>
      </c>
      <c r="H260" s="120" t="s">
        <v>756</v>
      </c>
      <c r="I260" s="117" t="s">
        <v>20</v>
      </c>
      <c r="J260" s="117" t="s">
        <v>99</v>
      </c>
      <c r="K260" s="117" t="s">
        <v>100</v>
      </c>
      <c r="L260" s="117" t="s">
        <v>180</v>
      </c>
      <c r="M260" s="131"/>
      <c r="N260" s="131"/>
      <c r="O260" s="131"/>
      <c r="P260" s="131"/>
      <c r="Q260" s="131"/>
      <c r="R260" s="78" t="s">
        <v>1012</v>
      </c>
      <c r="S260" s="266"/>
    </row>
    <row r="261" spans="1:19" s="83" customFormat="1" ht="24.95" customHeight="1" x14ac:dyDescent="0.25">
      <c r="A261" s="111">
        <v>250</v>
      </c>
      <c r="B261" s="111" t="str">
        <f>IF(S261="","",COUNTA($S$12:S261))</f>
        <v/>
      </c>
      <c r="C261" s="125"/>
      <c r="D261" s="125" t="s">
        <v>757</v>
      </c>
      <c r="E261" s="117">
        <v>3</v>
      </c>
      <c r="F261" s="127" t="s">
        <v>758</v>
      </c>
      <c r="G261" s="127">
        <v>2</v>
      </c>
      <c r="H261" s="85" t="s">
        <v>759</v>
      </c>
      <c r="I261" s="117" t="s">
        <v>21</v>
      </c>
      <c r="J261" s="117" t="s">
        <v>99</v>
      </c>
      <c r="K261" s="117" t="s">
        <v>100</v>
      </c>
      <c r="L261" s="117" t="s">
        <v>180</v>
      </c>
      <c r="M261" s="131"/>
      <c r="N261" s="131"/>
      <c r="O261" s="131"/>
      <c r="P261" s="131"/>
      <c r="Q261" s="131"/>
      <c r="R261" s="78" t="s">
        <v>1012</v>
      </c>
      <c r="S261" s="266"/>
    </row>
    <row r="262" spans="1:19" s="83" customFormat="1" ht="24.95" customHeight="1" x14ac:dyDescent="0.25">
      <c r="A262" s="111">
        <v>251</v>
      </c>
      <c r="B262" s="111">
        <f>IF(S262="","",COUNTA($S$12:S262))</f>
        <v>78</v>
      </c>
      <c r="C262" s="125" t="s">
        <v>760</v>
      </c>
      <c r="D262" s="116"/>
      <c r="E262" s="117">
        <v>1</v>
      </c>
      <c r="F262" s="127" t="s">
        <v>761</v>
      </c>
      <c r="G262" s="127">
        <v>1</v>
      </c>
      <c r="H262" s="120" t="s">
        <v>762</v>
      </c>
      <c r="I262" s="117" t="s">
        <v>20</v>
      </c>
      <c r="J262" s="117" t="s">
        <v>99</v>
      </c>
      <c r="K262" s="117" t="s">
        <v>100</v>
      </c>
      <c r="L262" s="117" t="s">
        <v>180</v>
      </c>
      <c r="M262" s="131"/>
      <c r="N262" s="131"/>
      <c r="O262" s="131"/>
      <c r="P262" s="131"/>
      <c r="Q262" s="131"/>
      <c r="R262" s="78" t="s">
        <v>1012</v>
      </c>
      <c r="S262" s="266" t="str">
        <f t="shared" si="4"/>
        <v>Chủ hộ</v>
      </c>
    </row>
    <row r="263" spans="1:19" s="83" customFormat="1" ht="24.95" customHeight="1" x14ac:dyDescent="0.25">
      <c r="A263" s="111">
        <v>252</v>
      </c>
      <c r="B263" s="111" t="str">
        <f>IF(S263="","",COUNTA($S$12:S263))</f>
        <v/>
      </c>
      <c r="C263" s="125"/>
      <c r="D263" s="125" t="s">
        <v>763</v>
      </c>
      <c r="E263" s="117">
        <v>2</v>
      </c>
      <c r="F263" s="127" t="s">
        <v>764</v>
      </c>
      <c r="G263" s="127">
        <v>2</v>
      </c>
      <c r="H263" s="120" t="s">
        <v>765</v>
      </c>
      <c r="I263" s="117" t="s">
        <v>20</v>
      </c>
      <c r="J263" s="117" t="s">
        <v>99</v>
      </c>
      <c r="K263" s="117" t="s">
        <v>100</v>
      </c>
      <c r="L263" s="117" t="s">
        <v>180</v>
      </c>
      <c r="M263" s="131"/>
      <c r="N263" s="131"/>
      <c r="O263" s="131"/>
      <c r="P263" s="131"/>
      <c r="Q263" s="131"/>
      <c r="R263" s="78" t="s">
        <v>1012</v>
      </c>
      <c r="S263" s="266"/>
    </row>
    <row r="264" spans="1:19" s="83" customFormat="1" ht="24.95" customHeight="1" x14ac:dyDescent="0.25">
      <c r="A264" s="111">
        <v>253</v>
      </c>
      <c r="B264" s="111" t="str">
        <f>IF(S264="","",COUNTA($S$12:S264))</f>
        <v/>
      </c>
      <c r="C264" s="125"/>
      <c r="D264" s="125" t="s">
        <v>766</v>
      </c>
      <c r="E264" s="117">
        <v>3</v>
      </c>
      <c r="F264" s="127" t="s">
        <v>767</v>
      </c>
      <c r="G264" s="127">
        <v>2</v>
      </c>
      <c r="H264" s="135" t="s">
        <v>768</v>
      </c>
      <c r="I264" s="117" t="s">
        <v>20</v>
      </c>
      <c r="J264" s="117" t="s">
        <v>99</v>
      </c>
      <c r="K264" s="117" t="s">
        <v>100</v>
      </c>
      <c r="L264" s="117" t="s">
        <v>180</v>
      </c>
      <c r="M264" s="131"/>
      <c r="N264" s="131"/>
      <c r="O264" s="131"/>
      <c r="P264" s="131"/>
      <c r="Q264" s="131"/>
      <c r="R264" s="78" t="s">
        <v>1012</v>
      </c>
      <c r="S264" s="266"/>
    </row>
    <row r="265" spans="1:19" s="83" customFormat="1" ht="24.95" customHeight="1" x14ac:dyDescent="0.25">
      <c r="A265" s="111">
        <v>254</v>
      </c>
      <c r="B265" s="111" t="str">
        <f>IF(S265="","",COUNTA($S$12:S265))</f>
        <v/>
      </c>
      <c r="C265" s="125"/>
      <c r="D265" s="125" t="s">
        <v>769</v>
      </c>
      <c r="E265" s="117">
        <v>3</v>
      </c>
      <c r="F265" s="127" t="s">
        <v>770</v>
      </c>
      <c r="G265" s="127">
        <v>2</v>
      </c>
      <c r="H265" s="127" t="s">
        <v>771</v>
      </c>
      <c r="I265" s="117" t="s">
        <v>20</v>
      </c>
      <c r="J265" s="117" t="s">
        <v>99</v>
      </c>
      <c r="K265" s="117" t="s">
        <v>100</v>
      </c>
      <c r="L265" s="117" t="s">
        <v>180</v>
      </c>
      <c r="M265" s="131"/>
      <c r="N265" s="131"/>
      <c r="O265" s="131"/>
      <c r="P265" s="131"/>
      <c r="Q265" s="131"/>
      <c r="R265" s="78" t="s">
        <v>1012</v>
      </c>
      <c r="S265" s="266"/>
    </row>
    <row r="266" spans="1:19" s="83" customFormat="1" ht="24.95" customHeight="1" x14ac:dyDescent="0.25">
      <c r="A266" s="111">
        <v>255</v>
      </c>
      <c r="B266" s="111" t="str">
        <f>IF(S266="","",COUNTA($S$12:S266))</f>
        <v/>
      </c>
      <c r="C266" s="125"/>
      <c r="D266" s="125" t="s">
        <v>772</v>
      </c>
      <c r="E266" s="117">
        <v>3</v>
      </c>
      <c r="F266" s="127" t="s">
        <v>770</v>
      </c>
      <c r="G266" s="127">
        <v>2</v>
      </c>
      <c r="H266" s="135" t="s">
        <v>773</v>
      </c>
      <c r="I266" s="117" t="s">
        <v>20</v>
      </c>
      <c r="J266" s="117" t="s">
        <v>99</v>
      </c>
      <c r="K266" s="117" t="s">
        <v>100</v>
      </c>
      <c r="L266" s="117" t="s">
        <v>180</v>
      </c>
      <c r="M266" s="131"/>
      <c r="N266" s="131"/>
      <c r="O266" s="131"/>
      <c r="P266" s="131"/>
      <c r="Q266" s="131"/>
      <c r="R266" s="78" t="s">
        <v>1012</v>
      </c>
      <c r="S266" s="266"/>
    </row>
    <row r="267" spans="1:19" s="83" customFormat="1" ht="24.95" customHeight="1" x14ac:dyDescent="0.25">
      <c r="A267" s="111">
        <v>256</v>
      </c>
      <c r="B267" s="111">
        <f>IF(S267="","",COUNTA($S$12:S267))</f>
        <v>79</v>
      </c>
      <c r="C267" s="125" t="s">
        <v>774</v>
      </c>
      <c r="D267" s="116"/>
      <c r="E267" s="117">
        <v>1</v>
      </c>
      <c r="F267" s="134">
        <v>17533</v>
      </c>
      <c r="G267" s="127">
        <v>2</v>
      </c>
      <c r="H267" s="120" t="s">
        <v>775</v>
      </c>
      <c r="I267" s="117" t="s">
        <v>20</v>
      </c>
      <c r="J267" s="117" t="s">
        <v>99</v>
      </c>
      <c r="K267" s="117" t="s">
        <v>100</v>
      </c>
      <c r="L267" s="117" t="s">
        <v>180</v>
      </c>
      <c r="M267" s="131"/>
      <c r="N267" s="131"/>
      <c r="O267" s="131" t="s">
        <v>102</v>
      </c>
      <c r="P267" s="131"/>
      <c r="Q267" s="131"/>
      <c r="R267" s="78" t="s">
        <v>1012</v>
      </c>
      <c r="S267" s="266" t="str">
        <f t="shared" si="4"/>
        <v>Chủ hộ</v>
      </c>
    </row>
    <row r="268" spans="1:19" s="83" customFormat="1" ht="24.95" customHeight="1" x14ac:dyDescent="0.25">
      <c r="A268" s="111">
        <v>257</v>
      </c>
      <c r="B268" s="111" t="str">
        <f>IF(S268="","",COUNTA($S$12:S268))</f>
        <v/>
      </c>
      <c r="C268" s="125"/>
      <c r="D268" s="125" t="s">
        <v>776</v>
      </c>
      <c r="E268" s="117">
        <v>3</v>
      </c>
      <c r="F268" s="134">
        <v>31507</v>
      </c>
      <c r="G268" s="127">
        <v>1</v>
      </c>
      <c r="H268" s="120" t="s">
        <v>777</v>
      </c>
      <c r="I268" s="117" t="s">
        <v>20</v>
      </c>
      <c r="J268" s="117" t="s">
        <v>99</v>
      </c>
      <c r="K268" s="117" t="s">
        <v>100</v>
      </c>
      <c r="L268" s="117" t="s">
        <v>180</v>
      </c>
      <c r="M268" s="131"/>
      <c r="N268" s="131"/>
      <c r="O268" s="131"/>
      <c r="P268" s="131"/>
      <c r="Q268" s="131"/>
      <c r="R268" s="78" t="s">
        <v>1012</v>
      </c>
      <c r="S268" s="266"/>
    </row>
    <row r="269" spans="1:19" s="83" customFormat="1" ht="24.95" customHeight="1" x14ac:dyDescent="0.25">
      <c r="A269" s="111">
        <v>258</v>
      </c>
      <c r="B269" s="111">
        <f>IF(S269="","",COUNTA($S$12:S269))</f>
        <v>80</v>
      </c>
      <c r="C269" s="125" t="s">
        <v>778</v>
      </c>
      <c r="D269" s="116"/>
      <c r="E269" s="117">
        <v>1</v>
      </c>
      <c r="F269" s="134">
        <v>28491</v>
      </c>
      <c r="G269" s="127">
        <v>1</v>
      </c>
      <c r="H269" s="120" t="s">
        <v>779</v>
      </c>
      <c r="I269" s="117" t="s">
        <v>20</v>
      </c>
      <c r="J269" s="117" t="s">
        <v>99</v>
      </c>
      <c r="K269" s="117" t="s">
        <v>100</v>
      </c>
      <c r="L269" s="117" t="s">
        <v>180</v>
      </c>
      <c r="M269" s="131"/>
      <c r="N269" s="131"/>
      <c r="O269" s="131"/>
      <c r="P269" s="131"/>
      <c r="Q269" s="131"/>
      <c r="R269" s="78" t="s">
        <v>1012</v>
      </c>
      <c r="S269" s="266" t="str">
        <f t="shared" si="4"/>
        <v>Chủ hộ</v>
      </c>
    </row>
    <row r="270" spans="1:19" s="83" customFormat="1" ht="24.95" customHeight="1" x14ac:dyDescent="0.25">
      <c r="A270" s="111">
        <v>259</v>
      </c>
      <c r="B270" s="111" t="str">
        <f>IF(S270="","",COUNTA($S$12:S270))</f>
        <v/>
      </c>
      <c r="C270" s="125"/>
      <c r="D270" s="125" t="s">
        <v>780</v>
      </c>
      <c r="E270" s="117">
        <v>2</v>
      </c>
      <c r="F270" s="134">
        <v>30234</v>
      </c>
      <c r="G270" s="127">
        <v>2</v>
      </c>
      <c r="H270" s="120" t="s">
        <v>781</v>
      </c>
      <c r="I270" s="117" t="s">
        <v>20</v>
      </c>
      <c r="J270" s="117" t="s">
        <v>99</v>
      </c>
      <c r="K270" s="117" t="s">
        <v>100</v>
      </c>
      <c r="L270" s="117" t="s">
        <v>180</v>
      </c>
      <c r="M270" s="131"/>
      <c r="N270" s="131"/>
      <c r="O270" s="131"/>
      <c r="P270" s="131"/>
      <c r="Q270" s="131"/>
      <c r="R270" s="78" t="s">
        <v>1012</v>
      </c>
      <c r="S270" s="266"/>
    </row>
    <row r="271" spans="1:19" s="83" customFormat="1" ht="24.95" customHeight="1" x14ac:dyDescent="0.25">
      <c r="A271" s="111">
        <v>260</v>
      </c>
      <c r="B271" s="111" t="str">
        <f>IF(S271="","",COUNTA($S$12:S271))</f>
        <v/>
      </c>
      <c r="C271" s="125"/>
      <c r="D271" s="125" t="s">
        <v>782</v>
      </c>
      <c r="E271" s="117">
        <v>3</v>
      </c>
      <c r="F271" s="127" t="s">
        <v>783</v>
      </c>
      <c r="G271" s="127">
        <v>2</v>
      </c>
      <c r="H271" s="120" t="s">
        <v>784</v>
      </c>
      <c r="I271" s="117" t="s">
        <v>20</v>
      </c>
      <c r="J271" s="117" t="s">
        <v>99</v>
      </c>
      <c r="K271" s="117" t="s">
        <v>100</v>
      </c>
      <c r="L271" s="117" t="s">
        <v>180</v>
      </c>
      <c r="M271" s="131"/>
      <c r="N271" s="131"/>
      <c r="O271" s="131"/>
      <c r="P271" s="131"/>
      <c r="Q271" s="131"/>
      <c r="R271" s="78" t="s">
        <v>1012</v>
      </c>
      <c r="S271" s="266"/>
    </row>
    <row r="272" spans="1:19" s="83" customFormat="1" ht="24.95" customHeight="1" x14ac:dyDescent="0.25">
      <c r="A272" s="111">
        <v>261</v>
      </c>
      <c r="B272" s="111" t="str">
        <f>IF(S272="","",COUNTA($S$12:S272))</f>
        <v/>
      </c>
      <c r="C272" s="125"/>
      <c r="D272" s="125" t="s">
        <v>785</v>
      </c>
      <c r="E272" s="117">
        <v>3</v>
      </c>
      <c r="F272" s="134">
        <v>39245</v>
      </c>
      <c r="G272" s="127">
        <v>1</v>
      </c>
      <c r="H272" s="120" t="s">
        <v>786</v>
      </c>
      <c r="I272" s="117" t="s">
        <v>20</v>
      </c>
      <c r="J272" s="117" t="s">
        <v>99</v>
      </c>
      <c r="K272" s="117" t="s">
        <v>100</v>
      </c>
      <c r="L272" s="117" t="s">
        <v>180</v>
      </c>
      <c r="M272" s="131"/>
      <c r="N272" s="131"/>
      <c r="O272" s="131"/>
      <c r="P272" s="131"/>
      <c r="Q272" s="131"/>
      <c r="R272" s="78" t="s">
        <v>1012</v>
      </c>
      <c r="S272" s="266"/>
    </row>
    <row r="273" spans="1:19" s="83" customFormat="1" ht="24.95" customHeight="1" x14ac:dyDescent="0.25">
      <c r="A273" s="111">
        <v>262</v>
      </c>
      <c r="B273" s="111">
        <f>IF(S273="","",COUNTA($S$12:S273))</f>
        <v>81</v>
      </c>
      <c r="C273" s="125" t="s">
        <v>787</v>
      </c>
      <c r="D273" s="116"/>
      <c r="E273" s="117">
        <v>1</v>
      </c>
      <c r="F273" s="127" t="s">
        <v>788</v>
      </c>
      <c r="G273" s="127">
        <v>2</v>
      </c>
      <c r="H273" s="120" t="s">
        <v>789</v>
      </c>
      <c r="I273" s="117" t="s">
        <v>20</v>
      </c>
      <c r="J273" s="117" t="s">
        <v>99</v>
      </c>
      <c r="K273" s="117" t="s">
        <v>100</v>
      </c>
      <c r="L273" s="117" t="s">
        <v>180</v>
      </c>
      <c r="M273" s="131"/>
      <c r="N273" s="131" t="s">
        <v>102</v>
      </c>
      <c r="O273" s="131" t="s">
        <v>102</v>
      </c>
      <c r="P273" s="131"/>
      <c r="Q273" s="131"/>
      <c r="R273" s="78" t="s">
        <v>1012</v>
      </c>
      <c r="S273" s="266" t="str">
        <f t="shared" si="4"/>
        <v>Chủ hộ</v>
      </c>
    </row>
    <row r="274" spans="1:19" s="83" customFormat="1" ht="24.95" customHeight="1" x14ac:dyDescent="0.25">
      <c r="A274" s="111">
        <v>263</v>
      </c>
      <c r="B274" s="111" t="str">
        <f>IF(S274="","",COUNTA($S$12:S274))</f>
        <v/>
      </c>
      <c r="C274" s="125"/>
      <c r="D274" s="125" t="s">
        <v>790</v>
      </c>
      <c r="E274" s="117">
        <v>2</v>
      </c>
      <c r="F274" s="134">
        <v>26636</v>
      </c>
      <c r="G274" s="127">
        <v>1</v>
      </c>
      <c r="H274" s="120" t="s">
        <v>791</v>
      </c>
      <c r="I274" s="117" t="s">
        <v>21</v>
      </c>
      <c r="J274" s="117" t="s">
        <v>99</v>
      </c>
      <c r="K274" s="117" t="s">
        <v>100</v>
      </c>
      <c r="L274" s="117" t="s">
        <v>180</v>
      </c>
      <c r="M274" s="131"/>
      <c r="N274" s="131"/>
      <c r="O274" s="131"/>
      <c r="P274" s="131"/>
      <c r="Q274" s="131"/>
      <c r="R274" s="78" t="s">
        <v>1012</v>
      </c>
      <c r="S274" s="266"/>
    </row>
    <row r="275" spans="1:19" s="83" customFormat="1" ht="24.95" customHeight="1" x14ac:dyDescent="0.25">
      <c r="A275" s="111">
        <v>264</v>
      </c>
      <c r="B275" s="111" t="str">
        <f>IF(S275="","",COUNTA($S$12:S275))</f>
        <v/>
      </c>
      <c r="C275" s="125"/>
      <c r="D275" s="125" t="s">
        <v>792</v>
      </c>
      <c r="E275" s="117">
        <v>3</v>
      </c>
      <c r="F275" s="127" t="s">
        <v>793</v>
      </c>
      <c r="G275" s="127">
        <v>1</v>
      </c>
      <c r="H275" s="119" t="s">
        <v>794</v>
      </c>
      <c r="I275" s="117" t="s">
        <v>21</v>
      </c>
      <c r="J275" s="117" t="s">
        <v>99</v>
      </c>
      <c r="K275" s="117" t="s">
        <v>100</v>
      </c>
      <c r="L275" s="117" t="s">
        <v>180</v>
      </c>
      <c r="M275" s="131"/>
      <c r="N275" s="131"/>
      <c r="O275" s="131"/>
      <c r="P275" s="131"/>
      <c r="Q275" s="131"/>
      <c r="R275" s="78" t="s">
        <v>1012</v>
      </c>
      <c r="S275" s="266"/>
    </row>
    <row r="276" spans="1:19" s="83" customFormat="1" ht="24.95" customHeight="1" x14ac:dyDescent="0.25">
      <c r="A276" s="111">
        <v>265</v>
      </c>
      <c r="B276" s="111">
        <f>IF(S276="","",COUNTA($S$12:S276))</f>
        <v>82</v>
      </c>
      <c r="C276" s="125" t="s">
        <v>795</v>
      </c>
      <c r="D276" s="116"/>
      <c r="E276" s="117">
        <v>1</v>
      </c>
      <c r="F276" s="134">
        <v>28491</v>
      </c>
      <c r="G276" s="127">
        <v>2</v>
      </c>
      <c r="H276" s="120" t="s">
        <v>796</v>
      </c>
      <c r="I276" s="117" t="s">
        <v>20</v>
      </c>
      <c r="J276" s="117" t="s">
        <v>99</v>
      </c>
      <c r="K276" s="117" t="s">
        <v>100</v>
      </c>
      <c r="L276" s="117" t="s">
        <v>180</v>
      </c>
      <c r="M276" s="131"/>
      <c r="N276" s="131"/>
      <c r="O276" s="131" t="s">
        <v>102</v>
      </c>
      <c r="P276" s="131"/>
      <c r="Q276" s="131"/>
      <c r="R276" s="78" t="s">
        <v>1012</v>
      </c>
      <c r="S276" s="266" t="str">
        <f t="shared" si="4"/>
        <v>Chủ hộ</v>
      </c>
    </row>
    <row r="277" spans="1:19" s="83" customFormat="1" ht="24.95" customHeight="1" x14ac:dyDescent="0.25">
      <c r="A277" s="111">
        <v>266</v>
      </c>
      <c r="B277" s="111" t="str">
        <f>IF(S277="","",COUNTA($S$12:S277))</f>
        <v/>
      </c>
      <c r="C277" s="125"/>
      <c r="D277" s="125" t="s">
        <v>797</v>
      </c>
      <c r="E277" s="117">
        <v>3</v>
      </c>
      <c r="F277" s="134">
        <v>43839</v>
      </c>
      <c r="G277" s="127">
        <v>1</v>
      </c>
      <c r="H277" s="135" t="s">
        <v>798</v>
      </c>
      <c r="I277" s="117" t="s">
        <v>20</v>
      </c>
      <c r="J277" s="117" t="s">
        <v>99</v>
      </c>
      <c r="K277" s="117" t="s">
        <v>100</v>
      </c>
      <c r="L277" s="117" t="s">
        <v>180</v>
      </c>
      <c r="M277" s="131"/>
      <c r="N277" s="131"/>
      <c r="O277" s="131"/>
      <c r="P277" s="131"/>
      <c r="Q277" s="131"/>
      <c r="R277" s="78" t="s">
        <v>1012</v>
      </c>
      <c r="S277" s="266"/>
    </row>
    <row r="278" spans="1:19" s="83" customFormat="1" ht="24.95" customHeight="1" x14ac:dyDescent="0.25">
      <c r="A278" s="111">
        <v>267</v>
      </c>
      <c r="B278" s="111">
        <f>IF(S278="","",COUNTA($S$12:S278))</f>
        <v>83</v>
      </c>
      <c r="C278" s="125" t="s">
        <v>799</v>
      </c>
      <c r="D278" s="116"/>
      <c r="E278" s="117">
        <v>1</v>
      </c>
      <c r="F278" s="134">
        <v>25934</v>
      </c>
      <c r="G278" s="127">
        <v>1</v>
      </c>
      <c r="H278" s="120" t="s">
        <v>800</v>
      </c>
      <c r="I278" s="117" t="s">
        <v>20</v>
      </c>
      <c r="J278" s="117" t="s">
        <v>99</v>
      </c>
      <c r="K278" s="78" t="s">
        <v>100</v>
      </c>
      <c r="L278" s="117" t="s">
        <v>180</v>
      </c>
      <c r="M278" s="131"/>
      <c r="N278" s="131"/>
      <c r="O278" s="131"/>
      <c r="P278" s="131"/>
      <c r="Q278" s="131"/>
      <c r="R278" s="78" t="s">
        <v>1012</v>
      </c>
      <c r="S278" s="266" t="str">
        <f t="shared" si="4"/>
        <v>Chủ hộ</v>
      </c>
    </row>
    <row r="279" spans="1:19" s="83" customFormat="1" ht="24.95" customHeight="1" x14ac:dyDescent="0.25">
      <c r="A279" s="111">
        <v>268</v>
      </c>
      <c r="B279" s="111" t="str">
        <f>IF(S279="","",COUNTA($S$12:S279))</f>
        <v/>
      </c>
      <c r="C279" s="125"/>
      <c r="D279" s="125" t="s">
        <v>801</v>
      </c>
      <c r="E279" s="117">
        <v>2</v>
      </c>
      <c r="F279" s="134">
        <v>25934</v>
      </c>
      <c r="G279" s="127">
        <v>2</v>
      </c>
      <c r="H279" s="120" t="s">
        <v>802</v>
      </c>
      <c r="I279" s="117" t="s">
        <v>20</v>
      </c>
      <c r="J279" s="117" t="s">
        <v>99</v>
      </c>
      <c r="K279" s="78" t="s">
        <v>100</v>
      </c>
      <c r="L279" s="117" t="s">
        <v>180</v>
      </c>
      <c r="M279" s="131"/>
      <c r="N279" s="131"/>
      <c r="O279" s="131"/>
      <c r="P279" s="131"/>
      <c r="Q279" s="131"/>
      <c r="R279" s="78" t="s">
        <v>1012</v>
      </c>
      <c r="S279" s="266"/>
    </row>
    <row r="280" spans="1:19" s="83" customFormat="1" ht="24.95" customHeight="1" x14ac:dyDescent="0.25">
      <c r="A280" s="111">
        <v>269</v>
      </c>
      <c r="B280" s="111" t="str">
        <f>IF(S280="","",COUNTA($S$12:S280))</f>
        <v/>
      </c>
      <c r="C280" s="125"/>
      <c r="D280" s="125" t="s">
        <v>803</v>
      </c>
      <c r="E280" s="117">
        <v>3</v>
      </c>
      <c r="F280" s="127" t="s">
        <v>804</v>
      </c>
      <c r="G280" s="127">
        <v>2</v>
      </c>
      <c r="H280" s="120" t="s">
        <v>805</v>
      </c>
      <c r="I280" s="117" t="s">
        <v>20</v>
      </c>
      <c r="J280" s="117" t="s">
        <v>99</v>
      </c>
      <c r="K280" s="78" t="s">
        <v>100</v>
      </c>
      <c r="L280" s="117" t="s">
        <v>180</v>
      </c>
      <c r="M280" s="131"/>
      <c r="N280" s="131"/>
      <c r="O280" s="131"/>
      <c r="P280" s="131"/>
      <c r="Q280" s="131"/>
      <c r="R280" s="78" t="s">
        <v>1012</v>
      </c>
      <c r="S280" s="266"/>
    </row>
    <row r="281" spans="1:19" s="83" customFormat="1" ht="24.95" customHeight="1" x14ac:dyDescent="0.25">
      <c r="A281" s="111">
        <v>270</v>
      </c>
      <c r="B281" s="111" t="str">
        <f>IF(S281="","",COUNTA($S$12:S281))</f>
        <v/>
      </c>
      <c r="C281" s="125"/>
      <c r="D281" s="125" t="s">
        <v>806</v>
      </c>
      <c r="E281" s="117">
        <v>3</v>
      </c>
      <c r="F281" s="127" t="s">
        <v>807</v>
      </c>
      <c r="G281" s="127">
        <v>2</v>
      </c>
      <c r="H281" s="137" t="s">
        <v>808</v>
      </c>
      <c r="I281" s="117" t="s">
        <v>20</v>
      </c>
      <c r="J281" s="117" t="s">
        <v>99</v>
      </c>
      <c r="K281" s="78" t="s">
        <v>100</v>
      </c>
      <c r="L281" s="117" t="s">
        <v>180</v>
      </c>
      <c r="M281" s="131"/>
      <c r="N281" s="131"/>
      <c r="O281" s="131"/>
      <c r="P281" s="131"/>
      <c r="Q281" s="131"/>
      <c r="R281" s="78" t="s">
        <v>1012</v>
      </c>
      <c r="S281" s="266"/>
    </row>
    <row r="282" spans="1:19" s="83" customFormat="1" ht="24.95" customHeight="1" x14ac:dyDescent="0.25">
      <c r="A282" s="111">
        <v>271</v>
      </c>
      <c r="B282" s="111">
        <f>IF(S282="","",COUNTA($S$12:S282))</f>
        <v>84</v>
      </c>
      <c r="C282" s="125" t="s">
        <v>809</v>
      </c>
      <c r="D282" s="116"/>
      <c r="E282" s="117">
        <v>1</v>
      </c>
      <c r="F282" s="127" t="s">
        <v>810</v>
      </c>
      <c r="G282" s="127">
        <v>1</v>
      </c>
      <c r="H282" s="120" t="s">
        <v>811</v>
      </c>
      <c r="I282" s="117" t="s">
        <v>20</v>
      </c>
      <c r="J282" s="117" t="s">
        <v>99</v>
      </c>
      <c r="K282" s="117" t="s">
        <v>100</v>
      </c>
      <c r="L282" s="117" t="s">
        <v>180</v>
      </c>
      <c r="M282" s="131"/>
      <c r="N282" s="131"/>
      <c r="O282" s="131"/>
      <c r="P282" s="131"/>
      <c r="Q282" s="131"/>
      <c r="R282" s="78" t="s">
        <v>1012</v>
      </c>
      <c r="S282" s="266" t="str">
        <f t="shared" si="4"/>
        <v>Chủ hộ</v>
      </c>
    </row>
    <row r="283" spans="1:19" s="83" customFormat="1" ht="24.95" customHeight="1" x14ac:dyDescent="0.25">
      <c r="A283" s="111">
        <v>272</v>
      </c>
      <c r="B283" s="111" t="str">
        <f>IF(S283="","",COUNTA($S$12:S283))</f>
        <v/>
      </c>
      <c r="C283" s="125"/>
      <c r="D283" s="125" t="s">
        <v>812</v>
      </c>
      <c r="E283" s="117">
        <v>2</v>
      </c>
      <c r="F283" s="127" t="s">
        <v>813</v>
      </c>
      <c r="G283" s="127">
        <v>2</v>
      </c>
      <c r="H283" s="120" t="s">
        <v>814</v>
      </c>
      <c r="I283" s="117" t="s">
        <v>20</v>
      </c>
      <c r="J283" s="117" t="s">
        <v>99</v>
      </c>
      <c r="K283" s="117" t="s">
        <v>100</v>
      </c>
      <c r="L283" s="117" t="s">
        <v>180</v>
      </c>
      <c r="M283" s="131"/>
      <c r="N283" s="131"/>
      <c r="O283" s="131"/>
      <c r="P283" s="131"/>
      <c r="Q283" s="131"/>
      <c r="R283" s="78" t="s">
        <v>1012</v>
      </c>
      <c r="S283" s="266"/>
    </row>
    <row r="284" spans="1:19" s="83" customFormat="1" ht="24.95" customHeight="1" x14ac:dyDescent="0.25">
      <c r="A284" s="111">
        <v>273</v>
      </c>
      <c r="B284" s="111" t="str">
        <f>IF(S284="","",COUNTA($S$12:S284))</f>
        <v/>
      </c>
      <c r="C284" s="125"/>
      <c r="D284" s="125" t="s">
        <v>815</v>
      </c>
      <c r="E284" s="117">
        <v>3</v>
      </c>
      <c r="F284" s="134">
        <v>36104</v>
      </c>
      <c r="G284" s="127">
        <v>2</v>
      </c>
      <c r="H284" s="135" t="s">
        <v>816</v>
      </c>
      <c r="I284" s="117" t="s">
        <v>20</v>
      </c>
      <c r="J284" s="117" t="s">
        <v>99</v>
      </c>
      <c r="K284" s="117" t="s">
        <v>100</v>
      </c>
      <c r="L284" s="117" t="s">
        <v>180</v>
      </c>
      <c r="M284" s="131"/>
      <c r="N284" s="131"/>
      <c r="O284" s="131"/>
      <c r="P284" s="131"/>
      <c r="Q284" s="131"/>
      <c r="R284" s="78" t="s">
        <v>1012</v>
      </c>
      <c r="S284" s="266"/>
    </row>
    <row r="285" spans="1:19" s="83" customFormat="1" ht="24.95" customHeight="1" x14ac:dyDescent="0.25">
      <c r="A285" s="111">
        <v>274</v>
      </c>
      <c r="B285" s="111">
        <f>IF(S285="","",COUNTA($S$12:S285))</f>
        <v>85</v>
      </c>
      <c r="C285" s="125" t="s">
        <v>817</v>
      </c>
      <c r="D285" s="116"/>
      <c r="E285" s="117">
        <v>1</v>
      </c>
      <c r="F285" s="134">
        <v>20821</v>
      </c>
      <c r="G285" s="127">
        <v>2</v>
      </c>
      <c r="H285" s="120" t="s">
        <v>818</v>
      </c>
      <c r="I285" s="117" t="s">
        <v>20</v>
      </c>
      <c r="J285" s="117" t="s">
        <v>99</v>
      </c>
      <c r="K285" s="117" t="s">
        <v>100</v>
      </c>
      <c r="L285" s="117" t="s">
        <v>819</v>
      </c>
      <c r="M285" s="131"/>
      <c r="N285" s="131"/>
      <c r="O285" s="131"/>
      <c r="P285" s="131"/>
      <c r="Q285" s="131"/>
      <c r="R285" s="78" t="s">
        <v>1012</v>
      </c>
      <c r="S285" s="266" t="str">
        <f t="shared" si="4"/>
        <v>Chủ hộ</v>
      </c>
    </row>
    <row r="286" spans="1:19" s="83" customFormat="1" ht="24.95" customHeight="1" x14ac:dyDescent="0.25">
      <c r="A286" s="111">
        <v>275</v>
      </c>
      <c r="B286" s="111" t="str">
        <f>IF(S286="","",COUNTA($S$12:S286))</f>
        <v/>
      </c>
      <c r="C286" s="125"/>
      <c r="D286" s="125" t="s">
        <v>820</v>
      </c>
      <c r="E286" s="117">
        <v>3</v>
      </c>
      <c r="F286" s="134">
        <v>31413</v>
      </c>
      <c r="G286" s="127">
        <v>2</v>
      </c>
      <c r="H286" s="120" t="s">
        <v>821</v>
      </c>
      <c r="I286" s="117" t="s">
        <v>20</v>
      </c>
      <c r="J286" s="117" t="s">
        <v>99</v>
      </c>
      <c r="K286" s="117" t="s">
        <v>100</v>
      </c>
      <c r="L286" s="117" t="s">
        <v>819</v>
      </c>
      <c r="M286" s="131"/>
      <c r="N286" s="131"/>
      <c r="O286" s="131"/>
      <c r="P286" s="131"/>
      <c r="Q286" s="131"/>
      <c r="R286" s="78" t="s">
        <v>1012</v>
      </c>
      <c r="S286" s="266"/>
    </row>
    <row r="287" spans="1:19" s="83" customFormat="1" ht="24.95" customHeight="1" x14ac:dyDescent="0.25">
      <c r="A287" s="111">
        <v>276</v>
      </c>
      <c r="B287" s="111" t="str">
        <f>IF(S287="","",COUNTA($S$12:S287))</f>
        <v/>
      </c>
      <c r="C287" s="125"/>
      <c r="D287" s="125" t="s">
        <v>822</v>
      </c>
      <c r="E287" s="117">
        <v>3</v>
      </c>
      <c r="F287" s="134">
        <v>32143</v>
      </c>
      <c r="G287" s="127">
        <v>1</v>
      </c>
      <c r="H287" s="119" t="s">
        <v>823</v>
      </c>
      <c r="I287" s="117" t="s">
        <v>20</v>
      </c>
      <c r="J287" s="117" t="s">
        <v>99</v>
      </c>
      <c r="K287" s="117" t="s">
        <v>100</v>
      </c>
      <c r="L287" s="117" t="s">
        <v>819</v>
      </c>
      <c r="M287" s="131"/>
      <c r="N287" s="131"/>
      <c r="O287" s="131"/>
      <c r="P287" s="131"/>
      <c r="Q287" s="131"/>
      <c r="R287" s="78" t="s">
        <v>1012</v>
      </c>
      <c r="S287" s="266"/>
    </row>
    <row r="288" spans="1:19" s="83" customFormat="1" ht="24.95" customHeight="1" x14ac:dyDescent="0.25">
      <c r="A288" s="111">
        <v>277</v>
      </c>
      <c r="B288" s="111" t="str">
        <f>IF(S288="","",COUNTA($S$12:S288))</f>
        <v/>
      </c>
      <c r="C288" s="125"/>
      <c r="D288" s="125" t="s">
        <v>824</v>
      </c>
      <c r="E288" s="117">
        <v>3</v>
      </c>
      <c r="F288" s="127" t="s">
        <v>825</v>
      </c>
      <c r="G288" s="127">
        <v>1</v>
      </c>
      <c r="H288" s="135" t="s">
        <v>826</v>
      </c>
      <c r="I288" s="117" t="s">
        <v>20</v>
      </c>
      <c r="J288" s="117" t="s">
        <v>99</v>
      </c>
      <c r="K288" s="117" t="s">
        <v>100</v>
      </c>
      <c r="L288" s="117" t="s">
        <v>819</v>
      </c>
      <c r="M288" s="131"/>
      <c r="N288" s="131"/>
      <c r="O288" s="131"/>
      <c r="P288" s="131"/>
      <c r="Q288" s="131"/>
      <c r="R288" s="78" t="s">
        <v>1012</v>
      </c>
      <c r="S288" s="266"/>
    </row>
    <row r="289" spans="1:19" s="83" customFormat="1" ht="24.95" customHeight="1" x14ac:dyDescent="0.25">
      <c r="A289" s="111">
        <v>278</v>
      </c>
      <c r="B289" s="111">
        <f>IF(S289="","",COUNTA($S$12:S289))</f>
        <v>86</v>
      </c>
      <c r="C289" s="125" t="s">
        <v>827</v>
      </c>
      <c r="D289" s="116"/>
      <c r="E289" s="117">
        <v>1</v>
      </c>
      <c r="F289" s="134">
        <v>23012</v>
      </c>
      <c r="G289" s="127">
        <v>1</v>
      </c>
      <c r="H289" s="120" t="s">
        <v>828</v>
      </c>
      <c r="I289" s="117" t="s">
        <v>20</v>
      </c>
      <c r="J289" s="117" t="s">
        <v>99</v>
      </c>
      <c r="K289" s="117" t="s">
        <v>100</v>
      </c>
      <c r="L289" s="117" t="s">
        <v>819</v>
      </c>
      <c r="M289" s="131"/>
      <c r="N289" s="131"/>
      <c r="O289" s="131"/>
      <c r="P289" s="131"/>
      <c r="Q289" s="131"/>
      <c r="R289" s="78" t="s">
        <v>1012</v>
      </c>
      <c r="S289" s="266" t="str">
        <f t="shared" si="4"/>
        <v>Chủ hộ</v>
      </c>
    </row>
    <row r="290" spans="1:19" s="83" customFormat="1" ht="24.95" customHeight="1" x14ac:dyDescent="0.25">
      <c r="A290" s="111">
        <v>279</v>
      </c>
      <c r="B290" s="111" t="str">
        <f>IF(S290="","",COUNTA($S$12:S290))</f>
        <v/>
      </c>
      <c r="C290" s="125"/>
      <c r="D290" s="125" t="s">
        <v>829</v>
      </c>
      <c r="E290" s="117">
        <v>2</v>
      </c>
      <c r="F290" s="134">
        <v>24473</v>
      </c>
      <c r="G290" s="127">
        <v>2</v>
      </c>
      <c r="H290" s="120" t="s">
        <v>830</v>
      </c>
      <c r="I290" s="117" t="s">
        <v>20</v>
      </c>
      <c r="J290" s="117" t="s">
        <v>99</v>
      </c>
      <c r="K290" s="117" t="s">
        <v>100</v>
      </c>
      <c r="L290" s="117" t="s">
        <v>819</v>
      </c>
      <c r="M290" s="131"/>
      <c r="N290" s="131"/>
      <c r="O290" s="131"/>
      <c r="P290" s="131"/>
      <c r="Q290" s="131"/>
      <c r="R290" s="78" t="s">
        <v>1012</v>
      </c>
      <c r="S290" s="266"/>
    </row>
    <row r="291" spans="1:19" s="83" customFormat="1" ht="24.95" customHeight="1" x14ac:dyDescent="0.25">
      <c r="A291" s="111">
        <v>280</v>
      </c>
      <c r="B291" s="111" t="str">
        <f>IF(S291="","",COUNTA($S$12:S291))</f>
        <v/>
      </c>
      <c r="C291" s="125"/>
      <c r="D291" s="125" t="s">
        <v>831</v>
      </c>
      <c r="E291" s="117">
        <v>3</v>
      </c>
      <c r="F291" s="134">
        <v>32999</v>
      </c>
      <c r="G291" s="127">
        <v>1</v>
      </c>
      <c r="H291" s="135" t="s">
        <v>832</v>
      </c>
      <c r="I291" s="117" t="s">
        <v>20</v>
      </c>
      <c r="J291" s="117" t="s">
        <v>99</v>
      </c>
      <c r="K291" s="117" t="s">
        <v>100</v>
      </c>
      <c r="L291" s="117" t="s">
        <v>819</v>
      </c>
      <c r="M291" s="131"/>
      <c r="N291" s="131"/>
      <c r="O291" s="131"/>
      <c r="P291" s="131"/>
      <c r="Q291" s="131"/>
      <c r="R291" s="78" t="s">
        <v>1012</v>
      </c>
      <c r="S291" s="266"/>
    </row>
    <row r="292" spans="1:19" s="83" customFormat="1" ht="24.95" customHeight="1" x14ac:dyDescent="0.25">
      <c r="A292" s="111">
        <v>281</v>
      </c>
      <c r="B292" s="111" t="str">
        <f>IF(S292="","",COUNTA($S$12:S292))</f>
        <v/>
      </c>
      <c r="C292" s="125"/>
      <c r="D292" s="125" t="s">
        <v>833</v>
      </c>
      <c r="E292" s="117">
        <v>3</v>
      </c>
      <c r="F292" s="127" t="s">
        <v>834</v>
      </c>
      <c r="G292" s="127">
        <v>2</v>
      </c>
      <c r="H292" s="120" t="s">
        <v>835</v>
      </c>
      <c r="I292" s="117" t="s">
        <v>20</v>
      </c>
      <c r="J292" s="117" t="s">
        <v>99</v>
      </c>
      <c r="K292" s="117" t="s">
        <v>100</v>
      </c>
      <c r="L292" s="117" t="s">
        <v>819</v>
      </c>
      <c r="M292" s="131"/>
      <c r="N292" s="131"/>
      <c r="O292" s="131"/>
      <c r="P292" s="131"/>
      <c r="Q292" s="131"/>
      <c r="R292" s="78" t="s">
        <v>1012</v>
      </c>
      <c r="S292" s="266"/>
    </row>
    <row r="293" spans="1:19" s="83" customFormat="1" ht="24.95" customHeight="1" x14ac:dyDescent="0.25">
      <c r="A293" s="111">
        <v>282</v>
      </c>
      <c r="B293" s="111">
        <f>IF(S293="","",COUNTA($S$12:S293))</f>
        <v>87</v>
      </c>
      <c r="C293" s="125" t="s">
        <v>836</v>
      </c>
      <c r="D293" s="116"/>
      <c r="E293" s="117">
        <v>1</v>
      </c>
      <c r="F293" s="134">
        <v>22282</v>
      </c>
      <c r="G293" s="127">
        <v>2</v>
      </c>
      <c r="H293" s="120" t="s">
        <v>837</v>
      </c>
      <c r="I293" s="117" t="s">
        <v>20</v>
      </c>
      <c r="J293" s="117" t="s">
        <v>99</v>
      </c>
      <c r="K293" s="117" t="s">
        <v>100</v>
      </c>
      <c r="L293" s="117" t="s">
        <v>819</v>
      </c>
      <c r="M293" s="131"/>
      <c r="N293" s="131"/>
      <c r="O293" s="131"/>
      <c r="P293" s="131"/>
      <c r="Q293" s="131"/>
      <c r="R293" s="78" t="s">
        <v>1012</v>
      </c>
      <c r="S293" s="266" t="str">
        <f t="shared" si="4"/>
        <v>Chủ hộ</v>
      </c>
    </row>
    <row r="294" spans="1:19" s="83" customFormat="1" ht="24.95" customHeight="1" x14ac:dyDescent="0.25">
      <c r="A294" s="111">
        <v>283</v>
      </c>
      <c r="B294" s="111" t="str">
        <f>IF(S294="","",COUNTA($S$12:S294))</f>
        <v/>
      </c>
      <c r="C294" s="125"/>
      <c r="D294" s="125" t="s">
        <v>838</v>
      </c>
      <c r="E294" s="117">
        <v>3</v>
      </c>
      <c r="F294" s="134">
        <v>28592</v>
      </c>
      <c r="G294" s="127">
        <v>1</v>
      </c>
      <c r="H294" s="120" t="s">
        <v>839</v>
      </c>
      <c r="I294" s="117" t="s">
        <v>20</v>
      </c>
      <c r="J294" s="117" t="s">
        <v>99</v>
      </c>
      <c r="K294" s="117" t="s">
        <v>100</v>
      </c>
      <c r="L294" s="117" t="s">
        <v>819</v>
      </c>
      <c r="M294" s="131"/>
      <c r="N294" s="131"/>
      <c r="O294" s="131"/>
      <c r="P294" s="131"/>
      <c r="Q294" s="131"/>
      <c r="R294" s="78" t="s">
        <v>1012</v>
      </c>
      <c r="S294" s="266"/>
    </row>
    <row r="295" spans="1:19" s="83" customFormat="1" ht="24.95" customHeight="1" x14ac:dyDescent="0.25">
      <c r="A295" s="111">
        <v>284</v>
      </c>
      <c r="B295" s="111" t="str">
        <f>IF(S295="","",COUNTA($S$12:S295))</f>
        <v/>
      </c>
      <c r="C295" s="125"/>
      <c r="D295" s="125" t="s">
        <v>840</v>
      </c>
      <c r="E295" s="117">
        <v>5</v>
      </c>
      <c r="F295" s="134">
        <v>28126</v>
      </c>
      <c r="G295" s="127">
        <v>2</v>
      </c>
      <c r="H295" s="120" t="s">
        <v>841</v>
      </c>
      <c r="I295" s="117" t="s">
        <v>20</v>
      </c>
      <c r="J295" s="117" t="s">
        <v>99</v>
      </c>
      <c r="K295" s="117" t="s">
        <v>100</v>
      </c>
      <c r="L295" s="117" t="s">
        <v>819</v>
      </c>
      <c r="M295" s="131"/>
      <c r="N295" s="131"/>
      <c r="O295" s="131"/>
      <c r="P295" s="131"/>
      <c r="Q295" s="131"/>
      <c r="R295" s="78" t="s">
        <v>1012</v>
      </c>
      <c r="S295" s="266"/>
    </row>
    <row r="296" spans="1:19" s="83" customFormat="1" ht="24.95" customHeight="1" x14ac:dyDescent="0.25">
      <c r="A296" s="111">
        <v>285</v>
      </c>
      <c r="B296" s="111" t="str">
        <f>IF(S296="","",COUNTA($S$12:S296))</f>
        <v/>
      </c>
      <c r="C296" s="125"/>
      <c r="D296" s="125" t="s">
        <v>842</v>
      </c>
      <c r="E296" s="117">
        <v>5</v>
      </c>
      <c r="F296" s="134">
        <v>38081</v>
      </c>
      <c r="G296" s="127">
        <v>2</v>
      </c>
      <c r="H296" s="120" t="s">
        <v>843</v>
      </c>
      <c r="I296" s="117" t="s">
        <v>20</v>
      </c>
      <c r="J296" s="117" t="s">
        <v>99</v>
      </c>
      <c r="K296" s="117" t="s">
        <v>100</v>
      </c>
      <c r="L296" s="117" t="s">
        <v>819</v>
      </c>
      <c r="M296" s="131"/>
      <c r="N296" s="131"/>
      <c r="O296" s="131"/>
      <c r="P296" s="131"/>
      <c r="Q296" s="131"/>
      <c r="R296" s="78" t="s">
        <v>1012</v>
      </c>
      <c r="S296" s="266"/>
    </row>
    <row r="297" spans="1:19" s="83" customFormat="1" ht="24.95" customHeight="1" x14ac:dyDescent="0.25">
      <c r="A297" s="111">
        <v>286</v>
      </c>
      <c r="B297" s="111">
        <f>IF(S297="","",COUNTA($S$12:S297))</f>
        <v>88</v>
      </c>
      <c r="C297" s="125" t="s">
        <v>844</v>
      </c>
      <c r="D297" s="125" t="s">
        <v>844</v>
      </c>
      <c r="E297" s="117">
        <v>1</v>
      </c>
      <c r="F297" s="134">
        <v>16438</v>
      </c>
      <c r="G297" s="127">
        <v>2</v>
      </c>
      <c r="H297" s="120" t="s">
        <v>845</v>
      </c>
      <c r="I297" s="117" t="s">
        <v>20</v>
      </c>
      <c r="J297" s="117" t="s">
        <v>99</v>
      </c>
      <c r="K297" s="117" t="s">
        <v>100</v>
      </c>
      <c r="L297" s="117" t="s">
        <v>819</v>
      </c>
      <c r="M297" s="131"/>
      <c r="N297" s="131"/>
      <c r="O297" s="131" t="s">
        <v>102</v>
      </c>
      <c r="P297" s="131" t="s">
        <v>102</v>
      </c>
      <c r="Q297" s="131"/>
      <c r="R297" s="78" t="s">
        <v>1012</v>
      </c>
      <c r="S297" s="266" t="str">
        <f t="shared" si="4"/>
        <v>Chủ hộ</v>
      </c>
    </row>
    <row r="298" spans="1:19" s="83" customFormat="1" ht="24.95" customHeight="1" x14ac:dyDescent="0.25">
      <c r="A298" s="111">
        <v>287</v>
      </c>
      <c r="B298" s="111">
        <f>IF(S298="","",COUNTA($S$12:S298))</f>
        <v>89</v>
      </c>
      <c r="C298" s="125" t="s">
        <v>846</v>
      </c>
      <c r="D298" s="125" t="s">
        <v>846</v>
      </c>
      <c r="E298" s="117">
        <v>1</v>
      </c>
      <c r="F298" s="134">
        <v>29587</v>
      </c>
      <c r="G298" s="127">
        <v>2</v>
      </c>
      <c r="H298" s="120" t="s">
        <v>847</v>
      </c>
      <c r="I298" s="117" t="s">
        <v>20</v>
      </c>
      <c r="J298" s="117" t="s">
        <v>99</v>
      </c>
      <c r="K298" s="78" t="s">
        <v>100</v>
      </c>
      <c r="L298" s="117" t="s">
        <v>206</v>
      </c>
      <c r="M298" s="131"/>
      <c r="N298" s="131"/>
      <c r="O298" s="131"/>
      <c r="P298" s="131"/>
      <c r="Q298" s="131"/>
      <c r="R298" s="78" t="s">
        <v>1012</v>
      </c>
      <c r="S298" s="266" t="str">
        <f t="shared" si="4"/>
        <v>Chủ hộ</v>
      </c>
    </row>
    <row r="299" spans="1:19" s="83" customFormat="1" ht="24.95" customHeight="1" x14ac:dyDescent="0.25">
      <c r="A299" s="111">
        <v>288</v>
      </c>
      <c r="B299" s="111" t="str">
        <f>IF(S299="","",COUNTA($S$12:S299))</f>
        <v/>
      </c>
      <c r="C299" s="125"/>
      <c r="D299" s="125" t="s">
        <v>848</v>
      </c>
      <c r="E299" s="117">
        <v>2</v>
      </c>
      <c r="F299" s="127" t="s">
        <v>849</v>
      </c>
      <c r="G299" s="127">
        <v>1</v>
      </c>
      <c r="H299" s="120" t="s">
        <v>850</v>
      </c>
      <c r="I299" s="117" t="s">
        <v>20</v>
      </c>
      <c r="J299" s="117" t="s">
        <v>99</v>
      </c>
      <c r="K299" s="78" t="s">
        <v>100</v>
      </c>
      <c r="L299" s="117" t="s">
        <v>206</v>
      </c>
      <c r="M299" s="131"/>
      <c r="N299" s="131"/>
      <c r="O299" s="131"/>
      <c r="P299" s="131"/>
      <c r="Q299" s="131"/>
      <c r="R299" s="78" t="s">
        <v>1012</v>
      </c>
      <c r="S299" s="266"/>
    </row>
    <row r="300" spans="1:19" s="83" customFormat="1" ht="24.95" customHeight="1" x14ac:dyDescent="0.25">
      <c r="A300" s="111">
        <v>289</v>
      </c>
      <c r="B300" s="111" t="str">
        <f>IF(S300="","",COUNTA($S$12:S300))</f>
        <v/>
      </c>
      <c r="C300" s="125"/>
      <c r="D300" s="125" t="s">
        <v>851</v>
      </c>
      <c r="E300" s="117">
        <v>3</v>
      </c>
      <c r="F300" s="127" t="s">
        <v>852</v>
      </c>
      <c r="G300" s="127">
        <v>1</v>
      </c>
      <c r="H300" s="137" t="s">
        <v>853</v>
      </c>
      <c r="I300" s="117" t="s">
        <v>20</v>
      </c>
      <c r="J300" s="117" t="s">
        <v>99</v>
      </c>
      <c r="K300" s="78" t="s">
        <v>100</v>
      </c>
      <c r="L300" s="117" t="s">
        <v>206</v>
      </c>
      <c r="M300" s="117"/>
      <c r="N300" s="117"/>
      <c r="O300" s="117"/>
      <c r="P300" s="117"/>
      <c r="Q300" s="117"/>
      <c r="R300" s="78" t="s">
        <v>1012</v>
      </c>
      <c r="S300" s="266"/>
    </row>
    <row r="301" spans="1:19" s="83" customFormat="1" ht="24.95" customHeight="1" x14ac:dyDescent="0.25">
      <c r="A301" s="111">
        <v>290</v>
      </c>
      <c r="B301" s="111" t="str">
        <f>IF(S301="","",COUNTA($S$12:S301))</f>
        <v/>
      </c>
      <c r="C301" s="125"/>
      <c r="D301" s="125" t="s">
        <v>854</v>
      </c>
      <c r="E301" s="117">
        <v>3</v>
      </c>
      <c r="F301" s="134">
        <v>40187</v>
      </c>
      <c r="G301" s="127">
        <v>1</v>
      </c>
      <c r="H301" s="137" t="s">
        <v>855</v>
      </c>
      <c r="I301" s="117" t="s">
        <v>20</v>
      </c>
      <c r="J301" s="117" t="s">
        <v>99</v>
      </c>
      <c r="K301" s="78" t="s">
        <v>100</v>
      </c>
      <c r="L301" s="117" t="s">
        <v>206</v>
      </c>
      <c r="M301" s="117"/>
      <c r="N301" s="117"/>
      <c r="O301" s="117"/>
      <c r="P301" s="117"/>
      <c r="Q301" s="117"/>
      <c r="R301" s="78" t="s">
        <v>1012</v>
      </c>
      <c r="S301" s="266"/>
    </row>
    <row r="302" spans="1:19" s="83" customFormat="1" ht="24.95" customHeight="1" x14ac:dyDescent="0.25">
      <c r="A302" s="111">
        <v>291</v>
      </c>
      <c r="B302" s="111">
        <f>IF(S302="","",COUNTA($S$12:S302))</f>
        <v>90</v>
      </c>
      <c r="C302" s="125" t="s">
        <v>856</v>
      </c>
      <c r="D302" s="116"/>
      <c r="E302" s="117">
        <v>1</v>
      </c>
      <c r="F302" s="134">
        <v>29107</v>
      </c>
      <c r="G302" s="127">
        <v>1</v>
      </c>
      <c r="H302" s="120" t="s">
        <v>857</v>
      </c>
      <c r="I302" s="117" t="s">
        <v>20</v>
      </c>
      <c r="J302" s="117" t="s">
        <v>99</v>
      </c>
      <c r="K302" s="117" t="s">
        <v>100</v>
      </c>
      <c r="L302" s="117" t="s">
        <v>206</v>
      </c>
      <c r="M302" s="117"/>
      <c r="N302" s="117"/>
      <c r="O302" s="117" t="s">
        <v>102</v>
      </c>
      <c r="P302" s="117"/>
      <c r="Q302" s="117"/>
      <c r="R302" s="78" t="s">
        <v>1012</v>
      </c>
      <c r="S302" s="266" t="str">
        <f t="shared" si="4"/>
        <v>Chủ hộ</v>
      </c>
    </row>
    <row r="303" spans="1:19" s="83" customFormat="1" ht="24.95" customHeight="1" x14ac:dyDescent="0.25">
      <c r="A303" s="111">
        <v>292</v>
      </c>
      <c r="B303" s="111" t="str">
        <f>IF(S303="","",COUNTA($S$12:S303))</f>
        <v/>
      </c>
      <c r="C303" s="125"/>
      <c r="D303" s="125" t="s">
        <v>858</v>
      </c>
      <c r="E303" s="117">
        <v>2</v>
      </c>
      <c r="F303" s="134" t="s">
        <v>859</v>
      </c>
      <c r="G303" s="127">
        <v>2</v>
      </c>
      <c r="H303" s="120" t="s">
        <v>860</v>
      </c>
      <c r="I303" s="117" t="s">
        <v>20</v>
      </c>
      <c r="J303" s="117" t="s">
        <v>99</v>
      </c>
      <c r="K303" s="117" t="s">
        <v>100</v>
      </c>
      <c r="L303" s="117" t="s">
        <v>206</v>
      </c>
      <c r="M303" s="117"/>
      <c r="N303" s="117"/>
      <c r="O303" s="117"/>
      <c r="P303" s="117"/>
      <c r="Q303" s="117"/>
      <c r="R303" s="78" t="s">
        <v>1012</v>
      </c>
      <c r="S303" s="266"/>
    </row>
    <row r="304" spans="1:19" s="83" customFormat="1" ht="24.95" customHeight="1" x14ac:dyDescent="0.25">
      <c r="A304" s="111">
        <v>293</v>
      </c>
      <c r="B304" s="111" t="str">
        <f>IF(S304="","",COUNTA($S$12:S304))</f>
        <v/>
      </c>
      <c r="C304" s="125"/>
      <c r="D304" s="125" t="s">
        <v>861</v>
      </c>
      <c r="E304" s="117">
        <v>3</v>
      </c>
      <c r="F304" s="134">
        <v>38838</v>
      </c>
      <c r="G304" s="127">
        <v>1</v>
      </c>
      <c r="H304" s="120" t="s">
        <v>862</v>
      </c>
      <c r="I304" s="117" t="s">
        <v>20</v>
      </c>
      <c r="J304" s="117" t="s">
        <v>99</v>
      </c>
      <c r="K304" s="117" t="s">
        <v>100</v>
      </c>
      <c r="L304" s="117" t="s">
        <v>206</v>
      </c>
      <c r="M304" s="117"/>
      <c r="N304" s="117"/>
      <c r="O304" s="117"/>
      <c r="P304" s="117"/>
      <c r="Q304" s="117"/>
      <c r="R304" s="78" t="s">
        <v>1012</v>
      </c>
      <c r="S304" s="266"/>
    </row>
    <row r="305" spans="1:19" s="83" customFormat="1" ht="24.95" customHeight="1" x14ac:dyDescent="0.25">
      <c r="A305" s="111">
        <v>294</v>
      </c>
      <c r="B305" s="111" t="str">
        <f>IF(S305="","",COUNTA($S$12:S305))</f>
        <v/>
      </c>
      <c r="C305" s="125"/>
      <c r="D305" s="125" t="s">
        <v>863</v>
      </c>
      <c r="E305" s="117">
        <v>5</v>
      </c>
      <c r="F305" s="134">
        <v>24808</v>
      </c>
      <c r="G305" s="127">
        <v>1</v>
      </c>
      <c r="H305" s="120" t="s">
        <v>864</v>
      </c>
      <c r="I305" s="117" t="s">
        <v>20</v>
      </c>
      <c r="J305" s="117" t="s">
        <v>99</v>
      </c>
      <c r="K305" s="117" t="s">
        <v>100</v>
      </c>
      <c r="L305" s="117" t="s">
        <v>206</v>
      </c>
      <c r="M305" s="117"/>
      <c r="N305" s="117"/>
      <c r="O305" s="117"/>
      <c r="P305" s="117"/>
      <c r="Q305" s="117"/>
      <c r="R305" s="78" t="s">
        <v>1012</v>
      </c>
      <c r="S305" s="266"/>
    </row>
    <row r="306" spans="1:19" s="95" customFormat="1" ht="24.95" customHeight="1" x14ac:dyDescent="0.25">
      <c r="A306" s="111">
        <v>295</v>
      </c>
      <c r="B306" s="108" t="str">
        <f>IF(S306="","",COUNTA($S$12:S306))</f>
        <v/>
      </c>
      <c r="C306" s="138"/>
      <c r="D306" s="138" t="s">
        <v>865</v>
      </c>
      <c r="E306" s="139">
        <v>3</v>
      </c>
      <c r="F306" s="140">
        <v>41651</v>
      </c>
      <c r="G306" s="141">
        <v>2</v>
      </c>
      <c r="H306" s="142" t="s">
        <v>866</v>
      </c>
      <c r="I306" s="139" t="s">
        <v>20</v>
      </c>
      <c r="J306" s="139" t="s">
        <v>99</v>
      </c>
      <c r="K306" s="139" t="s">
        <v>100</v>
      </c>
      <c r="L306" s="139" t="s">
        <v>206</v>
      </c>
      <c r="M306" s="143"/>
      <c r="N306" s="143"/>
      <c r="O306" s="143"/>
      <c r="P306" s="143"/>
      <c r="Q306" s="143"/>
      <c r="R306" s="78" t="s">
        <v>1012</v>
      </c>
      <c r="S306" s="264"/>
    </row>
    <row r="307" spans="1:19" s="34" customFormat="1" ht="24.95" customHeight="1" x14ac:dyDescent="0.25">
      <c r="A307" s="300" t="s">
        <v>2</v>
      </c>
      <c r="B307" s="301"/>
      <c r="C307" s="301"/>
      <c r="D307" s="301"/>
      <c r="E307" s="301"/>
      <c r="F307" s="301"/>
      <c r="G307" s="301"/>
      <c r="H307" s="301"/>
      <c r="I307" s="301"/>
      <c r="J307" s="301"/>
      <c r="K307" s="301"/>
      <c r="L307" s="302"/>
      <c r="M307" s="217">
        <f>COUNTIF(M12:M306,"phát sinh mới")</f>
        <v>0</v>
      </c>
      <c r="N307" s="217">
        <f>COUNTIF(N12:N306,"x")</f>
        <v>4</v>
      </c>
      <c r="O307" s="217">
        <f t="shared" ref="O307:Q307" si="5">COUNTIF(O12:O306,"x")</f>
        <v>37</v>
      </c>
      <c r="P307" s="217">
        <f t="shared" si="5"/>
        <v>12</v>
      </c>
      <c r="Q307" s="217">
        <f t="shared" si="5"/>
        <v>0</v>
      </c>
      <c r="R307" s="144"/>
      <c r="S307" s="264"/>
    </row>
    <row r="308" spans="1:19" ht="13.5" customHeight="1" x14ac:dyDescent="0.25">
      <c r="A308" s="66"/>
      <c r="B308" s="33"/>
      <c r="C308" s="34"/>
      <c r="D308" s="34"/>
      <c r="E308" s="33"/>
      <c r="F308" s="35"/>
      <c r="G308" s="33"/>
      <c r="H308" s="60"/>
      <c r="I308" s="33"/>
      <c r="J308" s="34"/>
      <c r="K308" s="34"/>
      <c r="L308" s="34"/>
      <c r="M308" s="34"/>
      <c r="N308" s="34"/>
      <c r="O308" s="34"/>
      <c r="P308" s="34"/>
      <c r="Q308" s="34"/>
      <c r="R308" s="33"/>
    </row>
    <row r="309" spans="1:19" s="13" customFormat="1" ht="16.899999999999999" customHeight="1" x14ac:dyDescent="0.25">
      <c r="A309" s="67"/>
      <c r="B309" s="22" t="s">
        <v>1031</v>
      </c>
      <c r="E309" s="11"/>
      <c r="F309" s="15"/>
      <c r="G309" s="14"/>
      <c r="H309" s="59"/>
      <c r="I309" s="11"/>
      <c r="R309" s="14"/>
      <c r="S309" s="267"/>
    </row>
    <row r="310" spans="1:19" s="13" customFormat="1" ht="16.899999999999999" customHeight="1" x14ac:dyDescent="0.25">
      <c r="A310" s="67"/>
      <c r="B310" s="53" t="s">
        <v>88</v>
      </c>
      <c r="E310" s="52"/>
      <c r="F310" s="15"/>
      <c r="G310" s="14"/>
      <c r="H310" s="59"/>
      <c r="I310" s="52"/>
      <c r="R310" s="14"/>
      <c r="S310" s="267"/>
    </row>
    <row r="311" spans="1:19" s="13" customFormat="1" ht="15.75" x14ac:dyDescent="0.25">
      <c r="A311" s="68"/>
      <c r="B311" s="21"/>
      <c r="E311" s="11"/>
      <c r="F311" s="15"/>
      <c r="G311" s="14"/>
      <c r="H311" s="59"/>
      <c r="I311" s="11"/>
      <c r="R311" s="14"/>
      <c r="S311" s="267"/>
    </row>
    <row r="312" spans="1:19" s="7" customFormat="1" ht="16.899999999999999" customHeight="1" x14ac:dyDescent="0.25">
      <c r="A312" s="69"/>
      <c r="B312" s="291" t="s">
        <v>46</v>
      </c>
      <c r="C312" s="291"/>
      <c r="D312" s="32"/>
      <c r="E312" s="26"/>
      <c r="F312" s="8"/>
      <c r="G312" s="8"/>
      <c r="H312" s="59"/>
      <c r="I312" s="11"/>
      <c r="J312" s="20"/>
      <c r="K312" s="295" t="s">
        <v>890</v>
      </c>
      <c r="L312" s="295"/>
      <c r="M312" s="295"/>
      <c r="N312" s="20"/>
      <c r="O312" s="20"/>
      <c r="P312" s="20"/>
      <c r="Q312" s="20"/>
      <c r="R312" s="8"/>
      <c r="S312" s="268"/>
    </row>
    <row r="313" spans="1:19" s="7" customFormat="1" ht="16.899999999999999" customHeight="1" x14ac:dyDescent="0.25">
      <c r="A313" s="69"/>
      <c r="B313" s="269"/>
      <c r="C313" s="269"/>
      <c r="D313" s="269"/>
      <c r="E313" s="26"/>
      <c r="F313" s="8"/>
      <c r="G313" s="8"/>
      <c r="H313" s="59"/>
      <c r="I313" s="75"/>
      <c r="J313" s="20"/>
      <c r="K313" s="270"/>
      <c r="L313" s="270"/>
      <c r="M313" s="270"/>
      <c r="N313" s="20"/>
      <c r="O313" s="20"/>
      <c r="P313" s="20"/>
      <c r="Q313" s="20"/>
      <c r="R313" s="8"/>
      <c r="S313" s="268"/>
    </row>
    <row r="314" spans="1:19" s="7" customFormat="1" ht="16.899999999999999" customHeight="1" x14ac:dyDescent="0.25">
      <c r="A314" s="69"/>
      <c r="B314" s="269"/>
      <c r="C314" s="269"/>
      <c r="D314" s="269"/>
      <c r="E314" s="26"/>
      <c r="F314" s="8"/>
      <c r="G314" s="8"/>
      <c r="H314" s="59"/>
      <c r="I314" s="75"/>
      <c r="J314" s="20"/>
      <c r="K314" s="270"/>
      <c r="L314" s="270"/>
      <c r="M314" s="270"/>
      <c r="N314" s="20"/>
      <c r="O314" s="20"/>
      <c r="P314" s="20"/>
      <c r="Q314" s="20"/>
      <c r="R314" s="8"/>
      <c r="S314" s="268"/>
    </row>
    <row r="315" spans="1:19" s="7" customFormat="1" ht="16.899999999999999" customHeight="1" x14ac:dyDescent="0.25">
      <c r="A315" s="69"/>
      <c r="B315" s="269"/>
      <c r="C315" s="269"/>
      <c r="D315" s="269"/>
      <c r="E315" s="26"/>
      <c r="F315" s="8"/>
      <c r="G315" s="8"/>
      <c r="H315" s="59"/>
      <c r="I315" s="75"/>
      <c r="J315" s="20"/>
      <c r="K315" s="270"/>
      <c r="L315" s="270"/>
      <c r="M315" s="270"/>
      <c r="N315" s="20"/>
      <c r="O315" s="20"/>
      <c r="P315" s="20"/>
      <c r="Q315" s="20"/>
      <c r="R315" s="8"/>
      <c r="S315" s="268"/>
    </row>
    <row r="316" spans="1:19" s="7" customFormat="1" ht="16.899999999999999" customHeight="1" x14ac:dyDescent="0.25">
      <c r="A316" s="69"/>
      <c r="B316" s="269"/>
      <c r="C316" s="269"/>
      <c r="D316" s="269"/>
      <c r="E316" s="26"/>
      <c r="F316" s="8"/>
      <c r="G316" s="8"/>
      <c r="H316" s="59"/>
      <c r="I316" s="75"/>
      <c r="J316" s="20"/>
      <c r="K316" s="270"/>
      <c r="L316" s="270"/>
      <c r="M316" s="270"/>
      <c r="N316" s="20"/>
      <c r="O316" s="20"/>
      <c r="P316" s="20"/>
      <c r="Q316" s="20"/>
      <c r="R316" s="8"/>
      <c r="S316" s="268"/>
    </row>
    <row r="317" spans="1:19" s="7" customFormat="1" ht="16.899999999999999" customHeight="1" x14ac:dyDescent="0.25">
      <c r="A317" s="69"/>
      <c r="B317" s="269"/>
      <c r="C317" s="269"/>
      <c r="D317" s="269"/>
      <c r="E317" s="26"/>
      <c r="F317" s="8"/>
      <c r="G317" s="8"/>
      <c r="H317" s="59"/>
      <c r="I317" s="75"/>
      <c r="J317" s="20"/>
      <c r="K317" s="270"/>
      <c r="L317" s="270"/>
      <c r="M317" s="270"/>
      <c r="N317" s="20"/>
      <c r="O317" s="20"/>
      <c r="P317" s="20"/>
      <c r="Q317" s="20"/>
      <c r="R317" s="8"/>
      <c r="S317" s="268"/>
    </row>
    <row r="318" spans="1:19" s="7" customFormat="1" ht="16.899999999999999" customHeight="1" x14ac:dyDescent="0.25">
      <c r="A318" s="69"/>
      <c r="B318" s="269"/>
      <c r="C318" s="269"/>
      <c r="D318" s="269"/>
      <c r="E318" s="26"/>
      <c r="F318" s="8"/>
      <c r="G318" s="8"/>
      <c r="H318" s="59"/>
      <c r="I318" s="75"/>
      <c r="J318" s="20"/>
      <c r="K318" s="270"/>
      <c r="L318" s="270"/>
      <c r="M318" s="270"/>
      <c r="N318" s="20"/>
      <c r="O318" s="20"/>
      <c r="P318" s="20"/>
      <c r="Q318" s="20"/>
      <c r="R318" s="8"/>
      <c r="S318" s="268"/>
    </row>
    <row r="319" spans="1:19" s="7" customFormat="1" ht="16.899999999999999" customHeight="1" x14ac:dyDescent="0.25">
      <c r="A319" s="69"/>
      <c r="B319" s="269"/>
      <c r="C319" s="269" t="s">
        <v>1033</v>
      </c>
      <c r="D319" s="269"/>
      <c r="E319" s="26"/>
      <c r="F319" s="8"/>
      <c r="G319" s="8"/>
      <c r="H319" s="59"/>
      <c r="I319" s="75"/>
      <c r="J319" s="20"/>
      <c r="K319" s="270"/>
      <c r="L319" s="270" t="s">
        <v>1034</v>
      </c>
      <c r="M319" s="270"/>
      <c r="N319" s="20"/>
      <c r="O319" s="20"/>
      <c r="P319" s="20"/>
      <c r="Q319" s="20"/>
      <c r="R319" s="8"/>
      <c r="S319" s="268"/>
    </row>
    <row r="320" spans="1:19" s="7" customFormat="1" ht="16.899999999999999" customHeight="1" x14ac:dyDescent="0.25">
      <c r="A320" s="69"/>
      <c r="B320" s="269"/>
      <c r="C320" s="269"/>
      <c r="D320" s="269"/>
      <c r="E320" s="26"/>
      <c r="F320" s="8"/>
      <c r="G320" s="8"/>
      <c r="H320" s="59"/>
      <c r="I320" s="75"/>
      <c r="J320" s="20"/>
      <c r="K320" s="270"/>
      <c r="L320" s="270"/>
      <c r="M320" s="270"/>
      <c r="N320" s="20"/>
      <c r="O320" s="20"/>
      <c r="P320" s="20"/>
      <c r="Q320" s="20"/>
      <c r="R320" s="8"/>
      <c r="S320" s="268"/>
    </row>
    <row r="321" spans="1:19" s="7" customFormat="1" ht="16.899999999999999" customHeight="1" x14ac:dyDescent="0.25">
      <c r="A321" s="69"/>
      <c r="B321" s="269"/>
      <c r="C321" s="269"/>
      <c r="D321" s="269"/>
      <c r="E321" s="26"/>
      <c r="F321" s="8"/>
      <c r="G321" s="8"/>
      <c r="H321" s="59"/>
      <c r="I321" s="75"/>
      <c r="J321" s="20"/>
      <c r="K321" s="270"/>
      <c r="L321" s="270"/>
      <c r="M321" s="270"/>
      <c r="N321" s="20"/>
      <c r="O321" s="20"/>
      <c r="P321" s="20"/>
      <c r="Q321" s="20"/>
      <c r="R321" s="8"/>
      <c r="S321" s="268"/>
    </row>
    <row r="322" spans="1:19" s="7" customFormat="1" ht="16.899999999999999" customHeight="1" x14ac:dyDescent="0.25">
      <c r="A322" s="69"/>
      <c r="B322" s="269"/>
      <c r="C322" s="269"/>
      <c r="D322" s="269"/>
      <c r="E322" s="26"/>
      <c r="F322" s="8"/>
      <c r="G322" s="8"/>
      <c r="H322" s="59"/>
      <c r="I322" s="75"/>
      <c r="J322" s="20"/>
      <c r="K322" s="270"/>
      <c r="L322" s="270"/>
      <c r="M322" s="270"/>
      <c r="N322" s="20"/>
      <c r="O322" s="20"/>
      <c r="P322" s="20"/>
      <c r="Q322" s="20"/>
      <c r="R322" s="8"/>
      <c r="S322" s="268"/>
    </row>
    <row r="323" spans="1:19" s="7" customFormat="1" ht="16.899999999999999" customHeight="1" x14ac:dyDescent="0.25">
      <c r="A323" s="69"/>
      <c r="B323" s="269"/>
      <c r="C323" s="269"/>
      <c r="D323" s="269"/>
      <c r="E323" s="26"/>
      <c r="F323" s="8"/>
      <c r="G323" s="8"/>
      <c r="H323" s="59"/>
      <c r="I323" s="75"/>
      <c r="J323" s="20"/>
      <c r="K323" s="270"/>
      <c r="L323" s="270"/>
      <c r="M323" s="270"/>
      <c r="N323" s="20"/>
      <c r="O323" s="20"/>
      <c r="P323" s="20"/>
      <c r="Q323" s="20"/>
      <c r="R323" s="8"/>
      <c r="S323" s="268"/>
    </row>
    <row r="324" spans="1:19" ht="15.6" customHeight="1" x14ac:dyDescent="0.25">
      <c r="A324" s="70"/>
      <c r="B324" s="30"/>
      <c r="C324" s="16"/>
      <c r="D324" s="16"/>
      <c r="E324" s="17"/>
      <c r="F324" s="17"/>
      <c r="G324" s="17"/>
      <c r="H324" s="61"/>
      <c r="I324" s="17"/>
      <c r="J324" s="16"/>
      <c r="K324" s="16"/>
      <c r="L324" s="16"/>
      <c r="M324" s="16"/>
      <c r="N324" s="16"/>
      <c r="O324" s="16"/>
      <c r="P324" s="16"/>
      <c r="Q324" s="16"/>
      <c r="R324" s="76"/>
    </row>
    <row r="325" spans="1:19" ht="15.6" customHeight="1" x14ac:dyDescent="0.25">
      <c r="A325" s="71"/>
      <c r="B325" s="38" t="s">
        <v>77</v>
      </c>
      <c r="C325" s="39"/>
      <c r="D325" s="39"/>
      <c r="E325" s="40"/>
      <c r="F325" s="40"/>
      <c r="G325" s="40"/>
      <c r="H325" s="62"/>
      <c r="I325" s="40"/>
      <c r="J325" s="39"/>
      <c r="K325" s="39"/>
      <c r="L325" s="39"/>
      <c r="M325" s="39"/>
      <c r="N325" s="39"/>
      <c r="O325" s="39"/>
      <c r="P325" s="39"/>
      <c r="Q325" s="39"/>
      <c r="R325" s="40"/>
    </row>
    <row r="326" spans="1:19" ht="15.6" customHeight="1" x14ac:dyDescent="0.25">
      <c r="A326" s="71"/>
      <c r="B326" s="38" t="s">
        <v>78</v>
      </c>
      <c r="C326" s="39"/>
      <c r="D326" s="39"/>
      <c r="E326" s="40"/>
      <c r="F326" s="40"/>
      <c r="G326" s="40"/>
      <c r="H326" s="62"/>
      <c r="I326" s="40"/>
      <c r="J326" s="39"/>
      <c r="K326" s="39"/>
      <c r="L326" s="39"/>
      <c r="M326" s="39"/>
      <c r="N326" s="39"/>
      <c r="O326" s="39"/>
      <c r="P326" s="39"/>
      <c r="Q326" s="39"/>
      <c r="R326" s="40"/>
    </row>
    <row r="327" spans="1:19" ht="15.6" customHeight="1" x14ac:dyDescent="0.25">
      <c r="A327" s="71"/>
      <c r="B327" s="38" t="s">
        <v>79</v>
      </c>
      <c r="C327" s="39"/>
      <c r="D327" s="39"/>
      <c r="E327" s="40"/>
      <c r="F327" s="40"/>
      <c r="G327" s="40"/>
      <c r="H327" s="62"/>
      <c r="I327" s="40"/>
      <c r="J327" s="39"/>
      <c r="K327" s="39"/>
      <c r="L327" s="39"/>
      <c r="M327" s="39"/>
      <c r="N327" s="39"/>
      <c r="O327" s="39"/>
      <c r="P327" s="39"/>
      <c r="Q327" s="39"/>
      <c r="R327" s="40"/>
    </row>
    <row r="328" spans="1:19" ht="15.6" customHeight="1" x14ac:dyDescent="0.25">
      <c r="A328" s="71"/>
      <c r="B328" s="38" t="s">
        <v>80</v>
      </c>
      <c r="C328" s="39"/>
      <c r="D328" s="39"/>
      <c r="E328" s="40"/>
      <c r="F328" s="40"/>
      <c r="G328" s="40"/>
      <c r="H328" s="62"/>
      <c r="I328" s="40"/>
      <c r="J328" s="39"/>
      <c r="K328" s="39"/>
      <c r="L328" s="39"/>
      <c r="M328" s="39"/>
      <c r="N328" s="39"/>
      <c r="O328" s="39"/>
      <c r="P328" s="39"/>
      <c r="Q328" s="39"/>
      <c r="R328" s="40"/>
    </row>
    <row r="329" spans="1:19" ht="15.6" customHeight="1" x14ac:dyDescent="0.25">
      <c r="A329" s="71"/>
      <c r="B329" s="38" t="s">
        <v>867</v>
      </c>
      <c r="C329" s="39"/>
      <c r="D329" s="39"/>
      <c r="E329" s="40"/>
      <c r="F329" s="40"/>
      <c r="G329" s="40"/>
      <c r="H329" s="62"/>
      <c r="I329" s="40"/>
      <c r="J329" s="39"/>
      <c r="K329" s="39"/>
      <c r="L329" s="39"/>
      <c r="M329" s="39"/>
      <c r="N329" s="39"/>
      <c r="O329" s="39"/>
      <c r="P329" s="39"/>
      <c r="Q329" s="39"/>
      <c r="R329" s="40"/>
    </row>
    <row r="330" spans="1:19" ht="15.75" x14ac:dyDescent="0.25">
      <c r="A330" s="72"/>
      <c r="B330" s="29" t="s">
        <v>81</v>
      </c>
    </row>
    <row r="331" spans="1:19" ht="15.75" x14ac:dyDescent="0.25">
      <c r="A331" s="72"/>
      <c r="B331" s="29" t="s">
        <v>50</v>
      </c>
    </row>
    <row r="332" spans="1:19" ht="15.75" x14ac:dyDescent="0.25">
      <c r="A332" s="72"/>
      <c r="B332" s="29" t="s">
        <v>51</v>
      </c>
    </row>
    <row r="333" spans="1:19" ht="15.75" x14ac:dyDescent="0.25">
      <c r="A333" s="72"/>
      <c r="B333" s="29" t="s">
        <v>868</v>
      </c>
    </row>
    <row r="334" spans="1:19" ht="15.75" x14ac:dyDescent="0.25">
      <c r="A334" s="72"/>
      <c r="B334" s="29" t="s">
        <v>84</v>
      </c>
    </row>
    <row r="335" spans="1:19" ht="15.75" x14ac:dyDescent="0.25">
      <c r="A335" s="72"/>
      <c r="B335" s="29" t="s">
        <v>85</v>
      </c>
    </row>
    <row r="336" spans="1:19" ht="15.75" x14ac:dyDescent="0.25">
      <c r="A336" s="72"/>
      <c r="B336" s="29" t="s">
        <v>94</v>
      </c>
    </row>
    <row r="337" spans="1:19" ht="15.75" x14ac:dyDescent="0.25">
      <c r="A337" s="72"/>
      <c r="B337" s="29" t="s">
        <v>92</v>
      </c>
    </row>
    <row r="338" spans="1:19" s="13" customFormat="1" ht="15.75" x14ac:dyDescent="0.25">
      <c r="A338" s="72"/>
      <c r="B338" s="29" t="s">
        <v>95</v>
      </c>
      <c r="E338" s="14"/>
      <c r="F338" s="15"/>
      <c r="G338" s="14"/>
      <c r="H338" s="63"/>
      <c r="I338" s="14"/>
      <c r="R338" s="14"/>
      <c r="S338" s="267"/>
    </row>
  </sheetData>
  <autoFilter ref="A10:S307"/>
  <mergeCells count="21">
    <mergeCell ref="A1:R1"/>
    <mergeCell ref="A3:D3"/>
    <mergeCell ref="A4:D4"/>
    <mergeCell ref="E3:R3"/>
    <mergeCell ref="E4:R4"/>
    <mergeCell ref="G8:G10"/>
    <mergeCell ref="H8:H10"/>
    <mergeCell ref="I8:I10"/>
    <mergeCell ref="J8:M9"/>
    <mergeCell ref="F8:F10"/>
    <mergeCell ref="A307:L307"/>
    <mergeCell ref="A8:A10"/>
    <mergeCell ref="B8:B10"/>
    <mergeCell ref="C8:C10"/>
    <mergeCell ref="D8:D10"/>
    <mergeCell ref="E8:E10"/>
    <mergeCell ref="E6:R6"/>
    <mergeCell ref="R8:R10"/>
    <mergeCell ref="B312:C312"/>
    <mergeCell ref="K312:M312"/>
    <mergeCell ref="N8:Q9"/>
  </mergeCells>
  <conditionalFormatting sqref="I312:K323 N312:R323 I308:R311 A307 M307:R307 A308:E1048576 I324:R1048576">
    <cfRule type="expression" dxfId="3" priority="4">
      <formula>$E307&lt;&gt;""</formula>
    </cfRule>
  </conditionalFormatting>
  <conditionalFormatting sqref="G179:G181 E179:E200 I179:J200 L182:P200 L179:L181">
    <cfRule type="expression" dxfId="2" priority="2">
      <formula>$E179&lt;&gt;""</formula>
    </cfRule>
  </conditionalFormatting>
  <conditionalFormatting sqref="P179:P181">
    <cfRule type="expression" dxfId="1" priority="3">
      <formula>$E179&lt;&gt;""</formula>
    </cfRule>
  </conditionalFormatting>
  <conditionalFormatting sqref="M300:Q306">
    <cfRule type="expression" dxfId="0" priority="1">
      <formula>#REF!&lt;&gt;""</formula>
    </cfRule>
  </conditionalFormatting>
  <dataValidations count="13">
    <dataValidation type="list" allowBlank="1" showInputMessage="1" showErrorMessage="1" sqref="P179:P181 N182:P200 N308:Q1048576">
      <formula1>"X"</formula1>
    </dataValidation>
    <dataValidation type="list" allowBlank="1" showInputMessage="1" showErrorMessage="1" errorTitle="Lỗi nhập tỉnh" error="Nhập tỉnh là Vĩnh Long" sqref="J12:J148 J153:J200 J308:J1048576">
      <formula1>"Vĩnh Long"</formula1>
    </dataValidation>
    <dataValidation allowBlank="1" showInputMessage="1" showErrorMessage="1" errorTitle="Lỗi" error="Chọn lại dân tộc" sqref="I185:I200 I12:I148 I153:I181 I308:I1048576"/>
    <dataValidation type="custom" allowBlank="1" showInputMessage="1" showErrorMessage="1" errorTitle="Lỗi ngày" error="Bạn nhập ngày theo định dạng dd/mm/yyyy" sqref="F99:F101 F115:F120 F190 F193:F194 F196:F200 F144:F148">
      <formula1>LEN(F99)=10</formula1>
    </dataValidation>
    <dataValidation type="custom" allowBlank="1" showInputMessage="1" showErrorMessage="1" sqref="H266:H306 H262:H264 H236:H238 H231:H232 H216:H218 H201:H214 H220:H221 H223:H229 H240:H260">
      <formula1>COUNTIFS(#REF!,H201)&lt;=1</formula1>
    </dataValidation>
    <dataValidation allowBlank="1" showInputMessage="1" showErrorMessage="1" errorTitle="Lỗi" error="Chọn lại" sqref="E12:E120"/>
    <dataValidation type="list" allowBlank="1" showInputMessage="1" showErrorMessage="1" errorTitle="Lỗi chọn giới tính" error="Chọn/Nhập là Nam hoặc Nữ" sqref="G125:G126">
      <formula1>"Nam, Nữ"</formula1>
    </dataValidation>
    <dataValidation type="list" allowBlank="1" showInputMessage="1" showErrorMessage="1" errorTitle="Lỗi" error="Chọn lại" sqref="R307:R1048576">
      <formula1>"1--Cận nghèo cũ, 2--Nghèo thành Cận nghèo, 3--Tái cận nghèo, 4--Phát sinh mới"</formula1>
    </dataValidation>
    <dataValidation allowBlank="1" showInputMessage="1" showErrorMessage="1" errorTitle="Lối ngày" error="Bạn nhập ngày theo định dạng dd/mm/yyyy" sqref="F308:F1048576"/>
    <dataValidation type="list" allowBlank="1" showInputMessage="1" showErrorMessage="1" errorTitle="Lỗi chọn giới tính" error="Chọn/Nhập là Nam hoặc Nữ" sqref="G308:G1048576">
      <formula1>"1,2"</formula1>
    </dataValidation>
    <dataValidation type="list" allowBlank="1" showInputMessage="1" showErrorMessage="1" errorTitle="Lỗi" error="Chọn lại" sqref="E308:E1048576">
      <formula1>"1,2,3,4,5"</formula1>
    </dataValidation>
    <dataValidation type="custom" allowBlank="1" showInputMessage="1" showErrorMessage="1" errorTitle="Lỗi" error="Trùng số" sqref="H102:H114 H127:H143 H121:H124 H185:H196 F179:F181 H153:H170 H176:H181 H12:H88 H90:H98">
      <formula1>COUNTIFS(F:F,F12)&lt;=1</formula1>
    </dataValidation>
    <dataValidation type="custom" allowBlank="1" showInputMessage="1" showErrorMessage="1" errorTitle="Số CCCD/CMND/Số ĐD trùng" error="Bạn vui lòng nhập số CCCD/CMND/Số ĐD khác, số này đã được nhập" sqref="H89 H125:H126 H144:H148 H115:H118 H99:H101 H120">
      <formula1>COUNTIFS(H:H,H89)&lt;=1</formula1>
    </dataValidation>
  </dataValidations>
  <printOptions horizontalCentered="1"/>
  <pageMargins left="0.3" right="0.2" top="0.2" bottom="0.2" header="0.3" footer="0.3"/>
  <pageSetup paperSize="9" scale="61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errorTitle="Lỗi" error="Chọn lại">
          <x14:formula1>
            <xm:f>DATA!$B$20:$B$23</xm:f>
          </x14:formula1>
          <xm:sqref>R2 R5</xm:sqref>
        </x14:dataValidation>
        <x14:dataValidation type="list" allowBlank="1" showInputMessage="1" showErrorMessage="1" errorTitle="Lỗi" error="Chọn 1 là Nam; 2 là Nữ">
          <x14:formula1>
            <xm:f>'G:\My Drive\PHUOC DUOC TBXH\LĐTB 2022\Nghèo 2023\Mau bieu bao cao\Mau bieu bao cao HNvCN\[Mau so 6.3 va Mau so 6.4_Danh sach ket qua ho ngheo va ho can ngheo.xlsx]DATA'!#REF!</xm:f>
          </x14:formula1>
          <xm:sqref>F171</xm:sqref>
        </x14:dataValidation>
        <x14:dataValidation type="list" allowBlank="1" showInputMessage="1" showErrorMessage="1" errorTitle="Lỗi" error="Chọn lại dân tộc">
          <x14:formula1>
            <xm:f>'C:\Users\Admin\AppData\Local\Temp\Rar$DIa14916.9603\[DS ho ngheo - can ngheo 2024.xlsx]DATA'!#REF!</xm:f>
          </x14:formula1>
          <xm:sqref>I201:I203</xm:sqref>
        </x14:dataValidation>
        <x14:dataValidation type="list" allowBlank="1" showInputMessage="1" showErrorMessage="1" errorTitle="Lỗi" error="Chọn lại dân tộc">
          <x14:formula1>
            <xm:f>'C:\HỘ NGHÈO - CẬN NGHÈO\NĂM 2024\HO NGHEO CAN NGHEO HOAN CHINH 2024\[DS ho ngheo - can ngheo 2024.xlsx]DATA'!#REF!</xm:f>
          </x14:formula1>
          <xm:sqref>I149:I152 I204:I306</xm:sqref>
        </x14:dataValidation>
        <x14:dataValidation type="list" allowBlank="1" showInputMessage="1" showErrorMessage="1" errorTitle="Lỗi" error="Chọn 1 là Nam, 2 là Nữ">
          <x14:formula1>
            <xm:f>DATA!$A$2:$A$3</xm:f>
          </x14:formula1>
          <xm:sqref>G7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9"/>
  <sheetViews>
    <sheetView zoomScale="85" zoomScaleNormal="85" workbookViewId="0">
      <selection activeCell="S21" sqref="S21"/>
    </sheetView>
  </sheetViews>
  <sheetFormatPr defaultColWidth="8.85546875" defaultRowHeight="15" x14ac:dyDescent="0.25"/>
  <cols>
    <col min="1" max="1" width="5.5703125" style="10" customWidth="1"/>
    <col min="2" max="2" width="5.140625" style="10" customWidth="1"/>
    <col min="3" max="3" width="22.42578125" style="10" customWidth="1"/>
    <col min="4" max="4" width="22.85546875" style="10" customWidth="1"/>
    <col min="5" max="5" width="9.5703125" style="75" customWidth="1"/>
    <col min="6" max="6" width="11.7109375" style="173" customWidth="1"/>
    <col min="7" max="7" width="6.5703125" style="75" customWidth="1"/>
    <col min="8" max="8" width="15.85546875" style="12" customWidth="1"/>
    <col min="9" max="9" width="8" style="75" customWidth="1"/>
    <col min="10" max="10" width="11.140625" style="10" customWidth="1"/>
    <col min="11" max="11" width="12" style="10" customWidth="1"/>
    <col min="12" max="12" width="13.85546875" style="10" customWidth="1"/>
    <col min="13" max="13" width="15.140625" style="10" customWidth="1"/>
    <col min="14" max="14" width="16" style="75" customWidth="1"/>
    <col min="15" max="16384" width="8.85546875" style="10"/>
  </cols>
  <sheetData>
    <row r="1" spans="1:19" ht="21" customHeight="1" x14ac:dyDescent="0.25">
      <c r="A1" s="271" t="s">
        <v>955</v>
      </c>
      <c r="B1" s="271"/>
      <c r="C1" s="271"/>
      <c r="D1" s="271"/>
      <c r="E1" s="271"/>
      <c r="F1" s="271"/>
      <c r="G1" s="271"/>
      <c r="H1" s="271"/>
      <c r="I1" s="271"/>
      <c r="J1" s="271"/>
      <c r="K1" s="271"/>
      <c r="L1" s="271"/>
      <c r="M1" s="271"/>
      <c r="N1" s="271"/>
    </row>
    <row r="2" spans="1:19" ht="6.75" customHeight="1" x14ac:dyDescent="0.25"/>
    <row r="3" spans="1:19" s="1" customFormat="1" ht="16.5" x14ac:dyDescent="0.25">
      <c r="A3" s="174" t="s">
        <v>956</v>
      </c>
      <c r="B3" s="174"/>
      <c r="C3" s="174"/>
      <c r="D3" s="174"/>
      <c r="E3" s="174"/>
      <c r="F3" s="175"/>
      <c r="G3" s="174"/>
      <c r="H3" s="176"/>
      <c r="I3" s="177" t="s">
        <v>31</v>
      </c>
      <c r="J3" s="174"/>
      <c r="K3" s="174"/>
      <c r="L3" s="174"/>
      <c r="M3" s="174"/>
      <c r="N3" s="24"/>
    </row>
    <row r="4" spans="1:19" s="1" customFormat="1" ht="16.5" x14ac:dyDescent="0.25">
      <c r="A4" s="177" t="s">
        <v>223</v>
      </c>
      <c r="B4" s="174"/>
      <c r="C4" s="174"/>
      <c r="D4" s="174"/>
      <c r="E4" s="174"/>
      <c r="F4" s="175"/>
      <c r="G4" s="174"/>
      <c r="H4" s="176"/>
      <c r="I4" s="177" t="s">
        <v>32</v>
      </c>
      <c r="J4" s="174"/>
      <c r="K4" s="174"/>
      <c r="L4" s="174"/>
      <c r="M4" s="174"/>
      <c r="N4" s="24"/>
    </row>
    <row r="5" spans="1:19" s="1" customFormat="1" ht="12" customHeight="1" x14ac:dyDescent="0.25">
      <c r="A5" s="177"/>
      <c r="B5" s="174"/>
      <c r="C5" s="174"/>
      <c r="D5" s="174"/>
      <c r="E5" s="174"/>
      <c r="F5" s="175"/>
      <c r="G5" s="174"/>
      <c r="H5" s="176"/>
      <c r="I5" s="177"/>
      <c r="J5" s="174"/>
      <c r="K5" s="174"/>
      <c r="L5" s="174"/>
      <c r="M5" s="174"/>
      <c r="N5" s="24"/>
    </row>
    <row r="6" spans="1:19" s="1" customFormat="1" ht="16.5" x14ac:dyDescent="0.25">
      <c r="A6" s="177"/>
      <c r="B6" s="174"/>
      <c r="C6" s="174"/>
      <c r="D6" s="174"/>
      <c r="E6" s="174"/>
      <c r="F6" s="175"/>
      <c r="G6" s="174"/>
      <c r="H6" s="176"/>
      <c r="I6" s="178" t="s">
        <v>957</v>
      </c>
      <c r="J6" s="174"/>
      <c r="K6" s="174"/>
      <c r="L6" s="174"/>
      <c r="M6" s="174"/>
      <c r="N6" s="24"/>
    </row>
    <row r="7" spans="1:19" s="1" customFormat="1" ht="5.25" customHeight="1" x14ac:dyDescent="0.25">
      <c r="A7" s="177"/>
      <c r="B7" s="174"/>
      <c r="C7" s="174"/>
      <c r="D7" s="174"/>
      <c r="E7" s="174"/>
      <c r="F7" s="175"/>
      <c r="G7" s="174"/>
      <c r="H7" s="176"/>
      <c r="I7" s="178"/>
      <c r="J7" s="174"/>
      <c r="K7" s="174"/>
      <c r="L7" s="174"/>
      <c r="M7" s="174"/>
      <c r="N7" s="24"/>
    </row>
    <row r="8" spans="1:19" s="1" customFormat="1" ht="17.45" customHeight="1" x14ac:dyDescent="0.25">
      <c r="A8" s="177" t="s">
        <v>958</v>
      </c>
      <c r="B8" s="177"/>
      <c r="C8" s="177"/>
      <c r="D8" s="177"/>
      <c r="E8" s="177"/>
      <c r="F8" s="177"/>
      <c r="G8" s="177"/>
      <c r="H8" s="20"/>
      <c r="I8" s="177"/>
      <c r="J8" s="177"/>
      <c r="K8" s="177"/>
      <c r="L8" s="177"/>
      <c r="M8" s="177"/>
      <c r="N8" s="148"/>
    </row>
    <row r="9" spans="1:19" ht="7.5" customHeight="1" x14ac:dyDescent="0.25">
      <c r="A9" s="179"/>
      <c r="B9" s="179"/>
      <c r="C9" s="179"/>
      <c r="D9" s="179"/>
      <c r="E9" s="179"/>
      <c r="F9" s="179"/>
      <c r="G9" s="179"/>
      <c r="H9" s="180"/>
      <c r="I9" s="179"/>
      <c r="J9" s="179"/>
      <c r="K9" s="179"/>
      <c r="L9" s="179"/>
      <c r="M9" s="179"/>
      <c r="N9" s="146"/>
    </row>
    <row r="10" spans="1:19" ht="16.149999999999999" customHeight="1" x14ac:dyDescent="0.25">
      <c r="A10" s="308" t="s">
        <v>52</v>
      </c>
      <c r="B10" s="308" t="s">
        <v>959</v>
      </c>
      <c r="C10" s="308" t="s">
        <v>39</v>
      </c>
      <c r="D10" s="308" t="s">
        <v>41</v>
      </c>
      <c r="E10" s="308" t="s">
        <v>86</v>
      </c>
      <c r="F10" s="309" t="s">
        <v>960</v>
      </c>
      <c r="G10" s="308" t="s">
        <v>54</v>
      </c>
      <c r="H10" s="309" t="s">
        <v>961</v>
      </c>
      <c r="I10" s="308" t="s">
        <v>0</v>
      </c>
      <c r="J10" s="304" t="s">
        <v>45</v>
      </c>
      <c r="K10" s="305"/>
      <c r="L10" s="305"/>
      <c r="M10" s="306"/>
      <c r="N10" s="307" t="s">
        <v>33</v>
      </c>
    </row>
    <row r="11" spans="1:19" ht="19.5" customHeight="1" x14ac:dyDescent="0.25">
      <c r="A11" s="308"/>
      <c r="B11" s="308"/>
      <c r="C11" s="308"/>
      <c r="D11" s="308"/>
      <c r="E11" s="308"/>
      <c r="F11" s="309"/>
      <c r="G11" s="308"/>
      <c r="H11" s="309"/>
      <c r="I11" s="308"/>
      <c r="J11" s="280"/>
      <c r="K11" s="281"/>
      <c r="L11" s="281"/>
      <c r="M11" s="282"/>
      <c r="N11" s="275"/>
    </row>
    <row r="12" spans="1:19" ht="105.75" customHeight="1" x14ac:dyDescent="0.25">
      <c r="A12" s="308"/>
      <c r="B12" s="308"/>
      <c r="C12" s="308"/>
      <c r="D12" s="308"/>
      <c r="E12" s="308"/>
      <c r="F12" s="309"/>
      <c r="G12" s="308"/>
      <c r="H12" s="309"/>
      <c r="I12" s="308"/>
      <c r="J12" s="181" t="s">
        <v>42</v>
      </c>
      <c r="K12" s="182" t="s">
        <v>89</v>
      </c>
      <c r="L12" s="182" t="s">
        <v>43</v>
      </c>
      <c r="M12" s="182" t="s">
        <v>44</v>
      </c>
      <c r="N12" s="275"/>
    </row>
    <row r="13" spans="1:19" s="173" customFormat="1" ht="13.5" customHeight="1" x14ac:dyDescent="0.25">
      <c r="A13" s="183" t="s">
        <v>53</v>
      </c>
      <c r="B13" s="183" t="s">
        <v>60</v>
      </c>
      <c r="C13" s="183" t="s">
        <v>61</v>
      </c>
      <c r="D13" s="183" t="s">
        <v>62</v>
      </c>
      <c r="E13" s="183" t="s">
        <v>63</v>
      </c>
      <c r="F13" s="183" t="s">
        <v>64</v>
      </c>
      <c r="G13" s="183" t="s">
        <v>65</v>
      </c>
      <c r="H13" s="183" t="s">
        <v>66</v>
      </c>
      <c r="I13" s="183" t="s">
        <v>67</v>
      </c>
      <c r="J13" s="183" t="s">
        <v>68</v>
      </c>
      <c r="K13" s="183" t="s">
        <v>69</v>
      </c>
      <c r="L13" s="183" t="s">
        <v>70</v>
      </c>
      <c r="M13" s="184" t="s">
        <v>71</v>
      </c>
      <c r="N13" s="185" t="s">
        <v>72</v>
      </c>
      <c r="O13" s="186"/>
      <c r="P13" s="186"/>
      <c r="Q13" s="186"/>
      <c r="R13" s="186"/>
      <c r="S13" s="186"/>
    </row>
    <row r="14" spans="1:19" s="173" customFormat="1" ht="15" customHeight="1" x14ac:dyDescent="0.25">
      <c r="A14" s="183" t="s">
        <v>962</v>
      </c>
      <c r="B14" s="183" t="s">
        <v>962</v>
      </c>
      <c r="C14" s="218" t="s">
        <v>963</v>
      </c>
      <c r="D14" s="218" t="s">
        <v>963</v>
      </c>
      <c r="E14" s="219">
        <v>1</v>
      </c>
      <c r="F14" s="220">
        <v>18994</v>
      </c>
      <c r="G14" s="219">
        <v>1</v>
      </c>
      <c r="H14" s="221" t="s">
        <v>964</v>
      </c>
      <c r="I14" s="219" t="s">
        <v>20</v>
      </c>
      <c r="J14" s="219" t="s">
        <v>99</v>
      </c>
      <c r="K14" s="219" t="s">
        <v>100</v>
      </c>
      <c r="L14" s="219" t="s">
        <v>108</v>
      </c>
      <c r="M14" s="222"/>
      <c r="N14" s="223"/>
      <c r="O14" s="186"/>
      <c r="P14" s="186"/>
      <c r="Q14" s="186"/>
      <c r="R14" s="186"/>
      <c r="S14" s="186"/>
    </row>
    <row r="15" spans="1:19" s="173" customFormat="1" ht="15" customHeight="1" x14ac:dyDescent="0.25">
      <c r="A15" s="183" t="s">
        <v>965</v>
      </c>
      <c r="B15" s="183" t="s">
        <v>965</v>
      </c>
      <c r="C15" s="218" t="s">
        <v>120</v>
      </c>
      <c r="D15" s="218" t="s">
        <v>120</v>
      </c>
      <c r="E15" s="219">
        <v>1</v>
      </c>
      <c r="F15" s="220">
        <v>36175</v>
      </c>
      <c r="G15" s="219">
        <v>2</v>
      </c>
      <c r="H15" s="224" t="s">
        <v>121</v>
      </c>
      <c r="I15" s="219" t="s">
        <v>20</v>
      </c>
      <c r="J15" s="219" t="s">
        <v>99</v>
      </c>
      <c r="K15" s="219" t="s">
        <v>100</v>
      </c>
      <c r="L15" s="219" t="s">
        <v>119</v>
      </c>
      <c r="M15" s="225"/>
      <c r="N15" s="219" t="s">
        <v>966</v>
      </c>
      <c r="O15" s="238"/>
      <c r="P15" s="238"/>
      <c r="Q15" s="238"/>
      <c r="R15" s="238"/>
      <c r="S15" s="186"/>
    </row>
    <row r="16" spans="1:19" s="173" customFormat="1" ht="15" customHeight="1" x14ac:dyDescent="0.25">
      <c r="A16" s="183" t="s">
        <v>967</v>
      </c>
      <c r="B16" s="183"/>
      <c r="C16" s="218"/>
      <c r="D16" s="218" t="s">
        <v>122</v>
      </c>
      <c r="E16" s="226" t="s">
        <v>968</v>
      </c>
      <c r="F16" s="220">
        <v>36809</v>
      </c>
      <c r="G16" s="227">
        <v>2</v>
      </c>
      <c r="H16" s="228" t="s">
        <v>123</v>
      </c>
      <c r="I16" s="227" t="s">
        <v>20</v>
      </c>
      <c r="J16" s="227" t="s">
        <v>99</v>
      </c>
      <c r="K16" s="227" t="s">
        <v>100</v>
      </c>
      <c r="L16" s="227" t="s">
        <v>119</v>
      </c>
      <c r="M16" s="229"/>
      <c r="N16" s="230"/>
      <c r="O16" s="239"/>
      <c r="P16" s="239"/>
      <c r="Q16" s="239"/>
      <c r="R16" s="238"/>
      <c r="S16" s="186"/>
    </row>
    <row r="17" spans="1:19" s="173" customFormat="1" ht="15" customHeight="1" x14ac:dyDescent="0.25">
      <c r="A17" s="19" t="s">
        <v>969</v>
      </c>
      <c r="B17" s="19" t="s">
        <v>967</v>
      </c>
      <c r="C17" s="231" t="s">
        <v>970</v>
      </c>
      <c r="D17" s="231" t="s">
        <v>970</v>
      </c>
      <c r="E17" s="228">
        <v>1</v>
      </c>
      <c r="F17" s="232">
        <v>11689</v>
      </c>
      <c r="G17" s="233">
        <v>2</v>
      </c>
      <c r="H17" s="234" t="s">
        <v>971</v>
      </c>
      <c r="I17" s="227" t="s">
        <v>20</v>
      </c>
      <c r="J17" s="227" t="s">
        <v>99</v>
      </c>
      <c r="K17" s="227" t="s">
        <v>100</v>
      </c>
      <c r="L17" s="227" t="s">
        <v>166</v>
      </c>
      <c r="M17" s="229"/>
      <c r="N17" s="227" t="s">
        <v>972</v>
      </c>
      <c r="O17" s="239"/>
      <c r="P17" s="239"/>
      <c r="Q17" s="239"/>
      <c r="R17" s="238"/>
      <c r="S17" s="186"/>
    </row>
    <row r="18" spans="1:19" s="173" customFormat="1" ht="15" customHeight="1" x14ac:dyDescent="0.25">
      <c r="A18" s="19" t="s">
        <v>968</v>
      </c>
      <c r="B18" s="19"/>
      <c r="C18" s="231"/>
      <c r="D18" s="231" t="s">
        <v>973</v>
      </c>
      <c r="E18" s="228">
        <v>3</v>
      </c>
      <c r="F18" s="232">
        <v>25934</v>
      </c>
      <c r="G18" s="233">
        <v>1</v>
      </c>
      <c r="H18" s="235" t="s">
        <v>974</v>
      </c>
      <c r="I18" s="227" t="s">
        <v>20</v>
      </c>
      <c r="J18" s="227" t="s">
        <v>99</v>
      </c>
      <c r="K18" s="227" t="s">
        <v>100</v>
      </c>
      <c r="L18" s="227" t="s">
        <v>166</v>
      </c>
      <c r="M18" s="236"/>
      <c r="N18" s="237"/>
      <c r="O18" s="186"/>
      <c r="P18" s="186"/>
      <c r="Q18" s="186"/>
      <c r="R18" s="186"/>
      <c r="S18" s="186"/>
    </row>
    <row r="19" spans="1:19" ht="9.75" customHeight="1" x14ac:dyDescent="0.25">
      <c r="A19" s="75"/>
      <c r="B19" s="75"/>
    </row>
    <row r="20" spans="1:19" s="13" customFormat="1" ht="16.899999999999999" customHeight="1" x14ac:dyDescent="0.25">
      <c r="A20" s="22" t="s">
        <v>975</v>
      </c>
      <c r="B20" s="14"/>
      <c r="E20" s="75"/>
      <c r="F20" s="187"/>
      <c r="G20" s="14"/>
      <c r="H20" s="12"/>
      <c r="I20" s="75"/>
      <c r="N20" s="14"/>
    </row>
    <row r="21" spans="1:19" s="13" customFormat="1" ht="16.899999999999999" customHeight="1" x14ac:dyDescent="0.25">
      <c r="A21" s="53" t="s">
        <v>976</v>
      </c>
      <c r="B21" s="14"/>
      <c r="E21" s="26"/>
      <c r="F21" s="187"/>
      <c r="G21" s="14"/>
      <c r="H21" s="12"/>
      <c r="I21" s="75"/>
      <c r="N21" s="14"/>
    </row>
    <row r="22" spans="1:19" s="13" customFormat="1" ht="15.75" x14ac:dyDescent="0.25">
      <c r="A22" s="21"/>
      <c r="E22" s="26"/>
      <c r="F22" s="187"/>
      <c r="G22" s="14"/>
      <c r="H22" s="12"/>
      <c r="I22" s="75"/>
      <c r="N22" s="14"/>
    </row>
    <row r="23" spans="1:19" s="7" customFormat="1" ht="45.75" customHeight="1" x14ac:dyDescent="0.25">
      <c r="A23" s="291" t="s">
        <v>46</v>
      </c>
      <c r="B23" s="291"/>
      <c r="C23" s="291"/>
      <c r="D23" s="150"/>
      <c r="E23" s="75"/>
      <c r="G23" s="8"/>
      <c r="H23" s="12"/>
      <c r="I23" s="26"/>
      <c r="J23" s="20"/>
      <c r="K23" s="20" t="s">
        <v>977</v>
      </c>
      <c r="L23" s="20"/>
      <c r="M23" s="20"/>
      <c r="N23" s="8"/>
    </row>
    <row r="24" spans="1:19" s="7" customFormat="1" ht="16.899999999999999" customHeight="1" x14ac:dyDescent="0.25">
      <c r="A24" s="150"/>
      <c r="B24" s="150"/>
      <c r="C24" s="150"/>
      <c r="D24" s="150"/>
      <c r="E24" s="75"/>
      <c r="G24" s="8"/>
      <c r="H24" s="12"/>
      <c r="I24" s="26"/>
      <c r="J24" s="20"/>
      <c r="K24" s="20"/>
      <c r="L24" s="20"/>
      <c r="M24" s="20"/>
      <c r="N24" s="8"/>
    </row>
    <row r="25" spans="1:19" s="7" customFormat="1" ht="16.899999999999999" customHeight="1" x14ac:dyDescent="0.25">
      <c r="A25" s="150"/>
      <c r="B25" s="150"/>
      <c r="C25" s="150"/>
      <c r="D25" s="150"/>
      <c r="E25" s="75"/>
      <c r="G25" s="8"/>
      <c r="H25" s="12"/>
      <c r="I25" s="26"/>
      <c r="J25" s="20"/>
      <c r="K25" s="20"/>
      <c r="L25" s="20"/>
      <c r="M25" s="20"/>
      <c r="N25" s="8"/>
    </row>
    <row r="26" spans="1:19" s="7" customFormat="1" ht="16.899999999999999" customHeight="1" x14ac:dyDescent="0.25">
      <c r="A26" s="150"/>
      <c r="B26" s="150"/>
      <c r="C26" s="150"/>
      <c r="D26" s="150"/>
      <c r="E26" s="75"/>
      <c r="G26" s="8"/>
      <c r="H26" s="12"/>
      <c r="I26" s="26"/>
      <c r="J26" s="20"/>
      <c r="K26" s="20"/>
      <c r="L26" s="20"/>
      <c r="M26" s="20"/>
      <c r="N26" s="8"/>
    </row>
    <row r="27" spans="1:19" s="7" customFormat="1" ht="16.899999999999999" customHeight="1" x14ac:dyDescent="0.25">
      <c r="A27" s="150"/>
      <c r="B27" s="150"/>
      <c r="C27" s="150"/>
      <c r="D27" s="150"/>
      <c r="E27" s="75"/>
      <c r="G27" s="8"/>
      <c r="H27" s="12"/>
      <c r="I27" s="26"/>
      <c r="J27" s="20"/>
      <c r="K27" s="20"/>
      <c r="L27" s="20"/>
      <c r="M27" s="20"/>
      <c r="N27" s="8"/>
    </row>
    <row r="28" spans="1:19" s="7" customFormat="1" ht="16.899999999999999" customHeight="1" x14ac:dyDescent="0.25">
      <c r="A28" s="150"/>
      <c r="B28" s="150"/>
      <c r="C28" s="150"/>
      <c r="D28" s="150"/>
      <c r="E28" s="75"/>
      <c r="G28" s="8"/>
      <c r="H28" s="12"/>
      <c r="I28" s="26"/>
      <c r="J28" s="20"/>
      <c r="K28" s="20"/>
      <c r="L28" s="20"/>
      <c r="M28" s="20"/>
      <c r="N28" s="8"/>
    </row>
    <row r="29" spans="1:19" s="7" customFormat="1" ht="16.899999999999999" customHeight="1" x14ac:dyDescent="0.25">
      <c r="A29" s="150"/>
      <c r="B29" s="150"/>
      <c r="C29" s="150"/>
      <c r="D29" s="150"/>
      <c r="E29" s="75"/>
      <c r="G29" s="8"/>
      <c r="H29" s="12"/>
      <c r="I29" s="26"/>
      <c r="J29" s="20"/>
      <c r="K29" s="20"/>
      <c r="L29" s="20"/>
      <c r="M29" s="20"/>
      <c r="N29" s="8"/>
    </row>
    <row r="30" spans="1:19" s="7" customFormat="1" ht="16.5" x14ac:dyDescent="0.25">
      <c r="A30" s="287"/>
      <c r="B30" s="287"/>
      <c r="C30" s="287"/>
      <c r="D30" s="149"/>
      <c r="E30" s="75"/>
      <c r="G30" s="8"/>
      <c r="H30" s="12"/>
      <c r="I30" s="26"/>
      <c r="J30" s="27"/>
      <c r="K30" s="27"/>
      <c r="L30" s="27"/>
      <c r="M30" s="27"/>
      <c r="N30" s="8"/>
    </row>
    <row r="31" spans="1:19" s="7" customFormat="1" ht="16.5" x14ac:dyDescent="0.25">
      <c r="A31" s="149"/>
      <c r="B31" s="149"/>
      <c r="C31" s="149"/>
      <c r="D31" s="149"/>
      <c r="E31" s="33"/>
      <c r="F31" s="23"/>
      <c r="G31" s="8"/>
      <c r="H31" s="12"/>
      <c r="I31" s="75"/>
      <c r="J31" s="23"/>
      <c r="K31" s="23"/>
      <c r="L31" s="23"/>
      <c r="M31" s="23"/>
      <c r="N31" s="8"/>
    </row>
    <row r="32" spans="1:19" s="7" customFormat="1" ht="16.5" x14ac:dyDescent="0.25">
      <c r="A32" s="149"/>
      <c r="B32" s="149"/>
      <c r="C32" s="149"/>
      <c r="D32" s="149"/>
      <c r="E32" s="33"/>
      <c r="F32" s="23"/>
      <c r="G32" s="8"/>
      <c r="H32" s="12"/>
      <c r="I32" s="75"/>
      <c r="J32" s="23"/>
      <c r="K32" s="23"/>
      <c r="L32" s="23"/>
      <c r="M32" s="23"/>
      <c r="N32" s="8"/>
    </row>
    <row r="33" spans="1:14" s="7" customFormat="1" ht="16.5" x14ac:dyDescent="0.25">
      <c r="A33" s="188"/>
      <c r="B33" s="188"/>
      <c r="C33" s="188"/>
      <c r="D33" s="188"/>
      <c r="E33" s="192"/>
      <c r="F33" s="189"/>
      <c r="G33" s="190"/>
      <c r="H33" s="191"/>
      <c r="I33" s="192"/>
      <c r="J33" s="189"/>
      <c r="K33" s="189"/>
      <c r="L33" s="189"/>
      <c r="M33" s="189"/>
      <c r="N33" s="190"/>
    </row>
    <row r="34" spans="1:14" ht="15.75" x14ac:dyDescent="0.25">
      <c r="A34" s="29" t="s">
        <v>81</v>
      </c>
    </row>
    <row r="35" spans="1:14" ht="15.75" x14ac:dyDescent="0.25">
      <c r="A35" s="29" t="s">
        <v>50</v>
      </c>
    </row>
    <row r="36" spans="1:14" ht="15.75" x14ac:dyDescent="0.25">
      <c r="A36" s="29" t="s">
        <v>51</v>
      </c>
    </row>
    <row r="37" spans="1:14" ht="15.75" x14ac:dyDescent="0.25">
      <c r="A37" s="29" t="s">
        <v>85</v>
      </c>
    </row>
    <row r="38" spans="1:14" ht="15.75" x14ac:dyDescent="0.25">
      <c r="A38" s="29" t="s">
        <v>91</v>
      </c>
    </row>
    <row r="39" spans="1:14" ht="15.75" x14ac:dyDescent="0.25">
      <c r="A39" s="29" t="s">
        <v>92</v>
      </c>
    </row>
  </sheetData>
  <mergeCells count="14">
    <mergeCell ref="J10:M11"/>
    <mergeCell ref="N10:N12"/>
    <mergeCell ref="A23:C23"/>
    <mergeCell ref="A30:C30"/>
    <mergeCell ref="A1:N1"/>
    <mergeCell ref="A10:A12"/>
    <mergeCell ref="B10:B12"/>
    <mergeCell ref="C10:C12"/>
    <mergeCell ref="D10:D12"/>
    <mergeCell ref="E10:E12"/>
    <mergeCell ref="F10:F12"/>
    <mergeCell ref="G10:G12"/>
    <mergeCell ref="H10:H12"/>
    <mergeCell ref="I10:I12"/>
  </mergeCells>
  <dataValidations count="16">
    <dataValidation allowBlank="1" showInputMessage="1" showErrorMessage="1" errorTitle="Lỗi nhập mối quan hệ" error="Chọn/nhập lại mối quan hệ với chủ hộ" sqref="E22:E33"/>
    <dataValidation type="list" allowBlank="1" showInputMessage="1" showErrorMessage="1" errorTitle="Lỗi nhập mối quan hệ" error="Chọn/nhập lại mối quan hệ với chủ hộ" sqref="E19:E21 E34:E1048576">
      <formula1>"Chủ hộ, Vợ/Chồng, Bố/Mẹ, Con, Khác"</formula1>
    </dataValidation>
    <dataValidation type="custom" allowBlank="1" showInputMessage="1" showErrorMessage="1" errorTitle="Lỗi ngày" error="Bạn nhập ngày theo định dạng dd/mm/yyyy" sqref="F19:F1048576">
      <formula1>LEN(F19)=10</formula1>
    </dataValidation>
    <dataValidation type="list" allowBlank="1" showInputMessage="1" showErrorMessage="1" errorTitle="Lỗi giới tính" error="Chọn Nam hoặc Nữ" sqref="G19:G1048576">
      <formula1>"Nam, Nữ"</formula1>
    </dataValidation>
    <dataValidation type="list" allowBlank="1" showInputMessage="1" showErrorMessage="1" errorTitle="Lỗi chọn tỉnh" error="Chọn tỉnh là Vĩnh Long" sqref="J19:J1048576">
      <formula1>"Vĩnh Long"</formula1>
    </dataValidation>
    <dataValidation type="custom" allowBlank="1" showInputMessage="1" showErrorMessage="1" sqref="H17:H18">
      <formula1>COUNTIFS(#REF!,H17)&lt;=1</formula1>
    </dataValidation>
    <dataValidation type="list" allowBlank="1" showInputMessage="1" showErrorMessage="1" errorTitle="Lỗi nhập giới tính" error="Chọn?nhập Nam hoặc Nữ" sqref="G17:G18">
      <formula1>"Nam, Nữ"</formula1>
    </dataValidation>
    <dataValidation type="list" allowBlank="1" showInputMessage="1" showErrorMessage="1" errorTitle="Lỗi" error="Chọn lại" sqref="E14:E15">
      <formula1>"Chủ hộ, Vợ/Chồng, Bố/Mẹ, Con, Khác"</formula1>
    </dataValidation>
    <dataValidation allowBlank="1" showInputMessage="1" showErrorMessage="1" errorTitle="Lỗi" error="Chọn lại dân tộc" sqref="I14:I16"/>
    <dataValidation type="list" allowBlank="1" showInputMessage="1" showErrorMessage="1" errorTitle="Lỗi nhập tỉnh" error="Nhập tỉnh là Vĩnh Long" sqref="J14:J16">
      <formula1>"Vĩnh Long"</formula1>
    </dataValidation>
    <dataValidation type="list" allowBlank="1" showInputMessage="1" showErrorMessage="1" errorTitle="Lỗi chọn giới tính" error="Chọn/Nhập là Nam hoặc Nữ" sqref="G14:G16">
      <formula1>"Nam, Nữ"</formula1>
    </dataValidation>
    <dataValidation allowBlank="1" showInputMessage="1" showErrorMessage="1" errorTitle="Lỗi" error="Chọn lại" sqref="N1:N14 N18:N1048576"/>
    <dataValidation type="custom" allowBlank="1" showInputMessage="1" showErrorMessage="1" errorTitle="Số CCCD/CMND/Số ĐD trùng" error="Bạn vui lòng nhập số CCCD/CMND/Số ĐD khác, số này đã được nhập" sqref="H15:H16">
      <formula1>COUNTIFS(H:H,H15)&lt;=1</formula1>
    </dataValidation>
    <dataValidation type="custom" allowBlank="1" showInputMessage="1" showErrorMessage="1" errorTitle="Lỗi" error="Trùng số" sqref="H14">
      <formula1>COUNTIFS(H:H,H14)&lt;=1</formula1>
    </dataValidation>
    <dataValidation type="custom" allowBlank="1" showInputMessage="1" showErrorMessage="1" sqref="H3:H10">
      <formula1>COUNTIFS(H:H,H3)&lt;=1</formula1>
    </dataValidation>
    <dataValidation type="custom" allowBlank="1" showInputMessage="1" showErrorMessage="1" errorTitle="Lỗi trùng số" error="Số CCCD/CMND/Số ĐD đã được nhập, vui lòng nhập lại" sqref="H19:H1048576">
      <formula1>COUNTIFS(H:H,H19)&lt;=1</formula1>
    </dataValidation>
  </dataValidations>
  <printOptions horizontalCentered="1"/>
  <pageMargins left="0.56999999999999995" right="0.2" top="0.54" bottom="0.2" header="0.3" footer="0.3"/>
  <pageSetup paperSize="9" scale="65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Title="Lỗi" error="Chọn lại dân tộc">
          <x14:formula1>
            <xm:f>'C:\HỘ NGHÈO - CẬN NGHÈO\NĂM 2024\HO NGHEO CAN NGHEO HOAN CHINH 2024\[DS ho ngheo - can ngheo 2024.xlsx]DATA'!#REF!</xm:f>
          </x14:formula1>
          <xm:sqref>I17:I18</xm:sqref>
        </x14:dataValidation>
        <x14:dataValidation type="list" allowBlank="1" showInputMessage="1" showErrorMessage="1" errorTitle="Lỗi" error="Chọn lại">
          <x14:formula1>
            <xm:f>'C:\NGHÈO\NGHÈO NĂM 2023\Rà soát hộ nghèo cuối năm 2023\mẫu biểu báo cáo\các xã -TT\tt.cn\[Mau so 6.1 va 6.2_Danh sach ho ngheo v ho can ngheo sau ra soat (1) (2).xlsx]DATA'!#REF!</xm:f>
          </x14:formula1>
          <xm:sqref>R15:R17</xm:sqref>
        </x14:dataValidation>
        <x14:dataValidation type="list" allowBlank="1" showInputMessage="1" showErrorMessage="1" errorTitle="Lỗi" error="Chọn 1 là Nam, 2 là Nữ">
          <x14:formula1>
            <xm:f>'G:\My Drive\BINH 2025\DIỀU TRA NGHÈO\Gui tỉnh\[7b. Phu luc VI-Mau so 6.3 va 6.4_Danh sach ho thoat ngheo v ho thoat can ngheo sau ra soat.xlsx]DATA'!#REF!</xm:f>
          </x14:formula1>
          <xm:sqref>G3:G9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7"/>
  <sheetViews>
    <sheetView zoomScale="80" zoomScaleNormal="80" workbookViewId="0">
      <selection activeCell="I10" sqref="I10:I12"/>
    </sheetView>
  </sheetViews>
  <sheetFormatPr defaultColWidth="8.85546875" defaultRowHeight="15" x14ac:dyDescent="0.25"/>
  <cols>
    <col min="1" max="1" width="6.140625" style="10" customWidth="1"/>
    <col min="2" max="2" width="6.42578125" style="10" customWidth="1"/>
    <col min="3" max="4" width="29.5703125" style="10" customWidth="1"/>
    <col min="5" max="5" width="9.5703125" style="75" customWidth="1"/>
    <col min="6" max="6" width="13.28515625" style="173" customWidth="1"/>
    <col min="7" max="7" width="6.5703125" style="75" customWidth="1"/>
    <col min="8" max="8" width="13.85546875" style="12" customWidth="1"/>
    <col min="9" max="9" width="6.85546875" style="75" customWidth="1"/>
    <col min="10" max="10" width="15.85546875" style="10" customWidth="1"/>
    <col min="11" max="11" width="21.85546875" style="10" customWidth="1"/>
    <col min="12" max="12" width="17" style="10" customWidth="1"/>
    <col min="13" max="13" width="18.85546875" style="10" customWidth="1"/>
    <col min="14" max="14" width="15.5703125" style="75" customWidth="1"/>
    <col min="15" max="16384" width="8.85546875" style="10"/>
  </cols>
  <sheetData>
    <row r="1" spans="1:14" ht="21" customHeight="1" x14ac:dyDescent="0.25">
      <c r="A1" s="271" t="s">
        <v>978</v>
      </c>
      <c r="B1" s="271"/>
      <c r="C1" s="271"/>
      <c r="D1" s="271"/>
      <c r="E1" s="271"/>
      <c r="F1" s="271"/>
      <c r="G1" s="271"/>
      <c r="H1" s="271"/>
      <c r="I1" s="271"/>
      <c r="J1" s="271"/>
      <c r="K1" s="271"/>
      <c r="L1" s="271"/>
      <c r="M1" s="271"/>
      <c r="N1" s="271"/>
    </row>
    <row r="2" spans="1:14" ht="6.75" customHeight="1" x14ac:dyDescent="0.25"/>
    <row r="3" spans="1:14" s="1" customFormat="1" ht="16.5" x14ac:dyDescent="0.25">
      <c r="A3" s="174" t="s">
        <v>888</v>
      </c>
      <c r="B3" s="174"/>
      <c r="C3" s="174"/>
      <c r="D3" s="174"/>
      <c r="E3" s="174"/>
      <c r="F3" s="175"/>
      <c r="G3" s="174"/>
      <c r="H3" s="176"/>
      <c r="I3" s="177" t="s">
        <v>31</v>
      </c>
      <c r="J3" s="174"/>
      <c r="K3" s="174"/>
      <c r="L3" s="174"/>
      <c r="M3" s="174"/>
      <c r="N3" s="24"/>
    </row>
    <row r="4" spans="1:14" s="1" customFormat="1" ht="16.5" x14ac:dyDescent="0.25">
      <c r="A4" s="177" t="s">
        <v>223</v>
      </c>
      <c r="B4" s="174"/>
      <c r="C4" s="174"/>
      <c r="D4" s="174"/>
      <c r="E4" s="174"/>
      <c r="F4" s="175"/>
      <c r="G4" s="174"/>
      <c r="H4" s="176"/>
      <c r="I4" s="177" t="s">
        <v>32</v>
      </c>
      <c r="J4" s="174"/>
      <c r="K4" s="174"/>
      <c r="L4" s="174"/>
      <c r="M4" s="174"/>
      <c r="N4" s="24"/>
    </row>
    <row r="5" spans="1:14" s="1" customFormat="1" ht="12" customHeight="1" x14ac:dyDescent="0.25">
      <c r="A5" s="177"/>
      <c r="B5" s="174"/>
      <c r="C5" s="174"/>
      <c r="D5" s="174"/>
      <c r="E5" s="174"/>
      <c r="F5" s="175"/>
      <c r="G5" s="174"/>
      <c r="H5" s="176"/>
      <c r="I5" s="177"/>
      <c r="J5" s="174"/>
      <c r="K5" s="174"/>
      <c r="L5" s="174"/>
      <c r="M5" s="174"/>
      <c r="N5" s="24"/>
    </row>
    <row r="6" spans="1:14" s="1" customFormat="1" ht="16.5" x14ac:dyDescent="0.25">
      <c r="A6" s="177"/>
      <c r="B6" s="174"/>
      <c r="C6" s="174"/>
      <c r="D6" s="174"/>
      <c r="E6" s="174"/>
      <c r="F6" s="175"/>
      <c r="G6" s="174"/>
      <c r="H6" s="176"/>
      <c r="I6" s="178" t="s">
        <v>957</v>
      </c>
      <c r="J6" s="174"/>
      <c r="K6" s="174"/>
      <c r="L6" s="174"/>
      <c r="M6" s="174"/>
      <c r="N6" s="24"/>
    </row>
    <row r="7" spans="1:14" s="1" customFormat="1" ht="5.25" customHeight="1" x14ac:dyDescent="0.25">
      <c r="A7" s="177"/>
      <c r="B7" s="174"/>
      <c r="C7" s="174"/>
      <c r="D7" s="174"/>
      <c r="E7" s="174"/>
      <c r="F7" s="175"/>
      <c r="G7" s="174"/>
      <c r="H7" s="176"/>
      <c r="I7" s="178"/>
      <c r="J7" s="174"/>
      <c r="K7" s="174"/>
      <c r="L7" s="174"/>
      <c r="M7" s="174"/>
      <c r="N7" s="24"/>
    </row>
    <row r="8" spans="1:14" s="1" customFormat="1" ht="17.45" customHeight="1" x14ac:dyDescent="0.25">
      <c r="A8" s="177" t="s">
        <v>979</v>
      </c>
      <c r="B8" s="177"/>
      <c r="C8" s="177"/>
      <c r="D8" s="177"/>
      <c r="E8" s="177"/>
      <c r="F8" s="177"/>
      <c r="G8" s="177"/>
      <c r="H8" s="20"/>
      <c r="I8" s="177"/>
      <c r="J8" s="177"/>
      <c r="K8" s="177"/>
      <c r="L8" s="177"/>
      <c r="M8" s="177"/>
      <c r="N8" s="148"/>
    </row>
    <row r="9" spans="1:14" ht="7.5" customHeight="1" x14ac:dyDescent="0.25">
      <c r="A9" s="179"/>
      <c r="B9" s="179"/>
      <c r="C9" s="179"/>
      <c r="D9" s="179"/>
      <c r="E9" s="179"/>
      <c r="F9" s="179"/>
      <c r="G9" s="179"/>
      <c r="H9" s="180"/>
      <c r="I9" s="179"/>
      <c r="J9" s="179"/>
      <c r="K9" s="179"/>
      <c r="L9" s="179"/>
      <c r="M9" s="179"/>
      <c r="N9" s="146"/>
    </row>
    <row r="10" spans="1:14" ht="16.149999999999999" customHeight="1" x14ac:dyDescent="0.25">
      <c r="A10" s="273" t="s">
        <v>52</v>
      </c>
      <c r="B10" s="273" t="s">
        <v>959</v>
      </c>
      <c r="C10" s="273" t="s">
        <v>39</v>
      </c>
      <c r="D10" s="273" t="s">
        <v>41</v>
      </c>
      <c r="E10" s="273" t="s">
        <v>86</v>
      </c>
      <c r="F10" s="290" t="s">
        <v>960</v>
      </c>
      <c r="G10" s="273" t="s">
        <v>54</v>
      </c>
      <c r="H10" s="290" t="s">
        <v>961</v>
      </c>
      <c r="I10" s="273" t="s">
        <v>0</v>
      </c>
      <c r="J10" s="277" t="s">
        <v>45</v>
      </c>
      <c r="K10" s="278"/>
      <c r="L10" s="278"/>
      <c r="M10" s="279"/>
      <c r="N10" s="274" t="s">
        <v>33</v>
      </c>
    </row>
    <row r="11" spans="1:14" ht="19.5" customHeight="1" x14ac:dyDescent="0.25">
      <c r="A11" s="273"/>
      <c r="B11" s="273"/>
      <c r="C11" s="273"/>
      <c r="D11" s="273"/>
      <c r="E11" s="273"/>
      <c r="F11" s="290"/>
      <c r="G11" s="273"/>
      <c r="H11" s="290"/>
      <c r="I11" s="273"/>
      <c r="J11" s="280"/>
      <c r="K11" s="281"/>
      <c r="L11" s="281"/>
      <c r="M11" s="282"/>
      <c r="N11" s="275"/>
    </row>
    <row r="12" spans="1:14" ht="105.75" customHeight="1" x14ac:dyDescent="0.25">
      <c r="A12" s="273"/>
      <c r="B12" s="273"/>
      <c r="C12" s="273"/>
      <c r="D12" s="273"/>
      <c r="E12" s="273"/>
      <c r="F12" s="290"/>
      <c r="G12" s="273"/>
      <c r="H12" s="290"/>
      <c r="I12" s="273"/>
      <c r="J12" s="147" t="s">
        <v>42</v>
      </c>
      <c r="K12" s="18" t="s">
        <v>89</v>
      </c>
      <c r="L12" s="18" t="s">
        <v>43</v>
      </c>
      <c r="M12" s="18" t="s">
        <v>44</v>
      </c>
      <c r="N12" s="276"/>
    </row>
    <row r="13" spans="1:14" ht="23.25" customHeight="1" x14ac:dyDescent="0.25">
      <c r="A13" s="19" t="s">
        <v>53</v>
      </c>
      <c r="B13" s="19" t="s">
        <v>60</v>
      </c>
      <c r="C13" s="19" t="s">
        <v>61</v>
      </c>
      <c r="D13" s="19" t="s">
        <v>62</v>
      </c>
      <c r="E13" s="19" t="s">
        <v>63</v>
      </c>
      <c r="F13" s="19" t="s">
        <v>64</v>
      </c>
      <c r="G13" s="19" t="s">
        <v>65</v>
      </c>
      <c r="H13" s="19" t="s">
        <v>66</v>
      </c>
      <c r="I13" s="19" t="s">
        <v>67</v>
      </c>
      <c r="J13" s="19" t="s">
        <v>68</v>
      </c>
      <c r="K13" s="19" t="s">
        <v>69</v>
      </c>
      <c r="L13" s="19" t="s">
        <v>70</v>
      </c>
      <c r="M13" s="19" t="s">
        <v>71</v>
      </c>
      <c r="N13" s="193" t="s">
        <v>72</v>
      </c>
    </row>
    <row r="14" spans="1:14" ht="23.25" customHeight="1" x14ac:dyDescent="0.25">
      <c r="A14" s="194" t="s">
        <v>962</v>
      </c>
      <c r="B14" s="194" t="s">
        <v>962</v>
      </c>
      <c r="C14" s="195" t="s">
        <v>980</v>
      </c>
      <c r="D14" s="195" t="s">
        <v>980</v>
      </c>
      <c r="E14" s="194" t="s">
        <v>962</v>
      </c>
      <c r="F14" s="196">
        <v>37074</v>
      </c>
      <c r="G14" s="77">
        <v>2</v>
      </c>
      <c r="H14" s="197" t="s">
        <v>981</v>
      </c>
      <c r="I14" s="198" t="s">
        <v>20</v>
      </c>
      <c r="J14" s="198" t="s">
        <v>99</v>
      </c>
      <c r="K14" s="198" t="s">
        <v>100</v>
      </c>
      <c r="L14" s="198" t="s">
        <v>101</v>
      </c>
      <c r="M14" s="199"/>
      <c r="N14" s="200" t="s">
        <v>982</v>
      </c>
    </row>
    <row r="15" spans="1:14" ht="23.25" customHeight="1" x14ac:dyDescent="0.25">
      <c r="A15" s="199" t="s">
        <v>965</v>
      </c>
      <c r="B15" s="199" t="s">
        <v>965</v>
      </c>
      <c r="C15" s="201" t="s">
        <v>983</v>
      </c>
      <c r="D15" s="201" t="s">
        <v>983</v>
      </c>
      <c r="E15" s="199" t="s">
        <v>962</v>
      </c>
      <c r="F15" s="196">
        <v>37020</v>
      </c>
      <c r="G15" s="198">
        <v>2</v>
      </c>
      <c r="H15" s="197" t="s">
        <v>984</v>
      </c>
      <c r="I15" s="198" t="s">
        <v>20</v>
      </c>
      <c r="J15" s="198" t="s">
        <v>99</v>
      </c>
      <c r="K15" s="198" t="s">
        <v>100</v>
      </c>
      <c r="L15" s="198" t="s">
        <v>101</v>
      </c>
      <c r="M15" s="199"/>
      <c r="N15" s="200" t="s">
        <v>985</v>
      </c>
    </row>
    <row r="16" spans="1:14" ht="23.25" customHeight="1" x14ac:dyDescent="0.25">
      <c r="A16" s="199" t="s">
        <v>967</v>
      </c>
      <c r="B16" s="199" t="s">
        <v>967</v>
      </c>
      <c r="C16" s="202" t="s">
        <v>986</v>
      </c>
      <c r="D16" s="203" t="s">
        <v>986</v>
      </c>
      <c r="E16" s="198">
        <v>1</v>
      </c>
      <c r="F16" s="196">
        <v>20386</v>
      </c>
      <c r="G16" s="198">
        <v>1</v>
      </c>
      <c r="H16" s="204" t="s">
        <v>987</v>
      </c>
      <c r="I16" s="198" t="s">
        <v>20</v>
      </c>
      <c r="J16" s="198" t="s">
        <v>99</v>
      </c>
      <c r="K16" s="198" t="s">
        <v>100</v>
      </c>
      <c r="L16" s="198" t="s">
        <v>126</v>
      </c>
      <c r="M16" s="199"/>
      <c r="N16" s="200"/>
    </row>
    <row r="17" spans="1:14" ht="23.25" customHeight="1" x14ac:dyDescent="0.25">
      <c r="A17" s="199" t="s">
        <v>969</v>
      </c>
      <c r="B17" s="199"/>
      <c r="C17" s="202" t="s">
        <v>986</v>
      </c>
      <c r="D17" s="203" t="s">
        <v>988</v>
      </c>
      <c r="E17" s="198">
        <v>2</v>
      </c>
      <c r="F17" s="196">
        <v>21723</v>
      </c>
      <c r="G17" s="198">
        <v>2</v>
      </c>
      <c r="H17" s="204" t="s">
        <v>989</v>
      </c>
      <c r="I17" s="198" t="s">
        <v>20</v>
      </c>
      <c r="J17" s="198" t="s">
        <v>99</v>
      </c>
      <c r="K17" s="198" t="s">
        <v>100</v>
      </c>
      <c r="L17" s="198" t="s">
        <v>126</v>
      </c>
      <c r="M17" s="199"/>
      <c r="N17" s="200"/>
    </row>
    <row r="18" spans="1:14" ht="23.25" customHeight="1" x14ac:dyDescent="0.25">
      <c r="A18" s="199" t="s">
        <v>968</v>
      </c>
      <c r="B18" s="199"/>
      <c r="C18" s="202" t="s">
        <v>986</v>
      </c>
      <c r="D18" s="203" t="s">
        <v>990</v>
      </c>
      <c r="E18" s="198">
        <v>3</v>
      </c>
      <c r="F18" s="196">
        <v>31996</v>
      </c>
      <c r="G18" s="198">
        <v>1</v>
      </c>
      <c r="H18" s="205" t="s">
        <v>991</v>
      </c>
      <c r="I18" s="198" t="s">
        <v>20</v>
      </c>
      <c r="J18" s="198" t="s">
        <v>99</v>
      </c>
      <c r="K18" s="198" t="s">
        <v>100</v>
      </c>
      <c r="L18" s="198" t="s">
        <v>126</v>
      </c>
      <c r="M18" s="199"/>
      <c r="N18" s="200"/>
    </row>
    <row r="19" spans="1:14" ht="23.25" customHeight="1" x14ac:dyDescent="0.25">
      <c r="A19" s="199" t="s">
        <v>992</v>
      </c>
      <c r="B19" s="199" t="s">
        <v>969</v>
      </c>
      <c r="C19" s="206" t="s">
        <v>993</v>
      </c>
      <c r="D19" s="201" t="s">
        <v>993</v>
      </c>
      <c r="E19" s="198">
        <v>1</v>
      </c>
      <c r="F19" s="207" t="s">
        <v>994</v>
      </c>
      <c r="G19" s="198">
        <v>1</v>
      </c>
      <c r="H19" s="205" t="s">
        <v>995</v>
      </c>
      <c r="I19" s="198" t="s">
        <v>20</v>
      </c>
      <c r="J19" s="198" t="s">
        <v>99</v>
      </c>
      <c r="K19" s="198" t="s">
        <v>100</v>
      </c>
      <c r="L19" s="198" t="s">
        <v>126</v>
      </c>
      <c r="M19" s="199"/>
      <c r="N19" s="200"/>
    </row>
    <row r="20" spans="1:14" ht="23.25" customHeight="1" x14ac:dyDescent="0.25">
      <c r="A20" s="199" t="s">
        <v>996</v>
      </c>
      <c r="B20" s="199"/>
      <c r="C20" s="206" t="s">
        <v>993</v>
      </c>
      <c r="D20" s="201" t="s">
        <v>997</v>
      </c>
      <c r="E20" s="198">
        <v>3</v>
      </c>
      <c r="F20" s="207" t="s">
        <v>998</v>
      </c>
      <c r="G20" s="198">
        <v>2</v>
      </c>
      <c r="H20" s="205" t="s">
        <v>999</v>
      </c>
      <c r="I20" s="198" t="s">
        <v>20</v>
      </c>
      <c r="J20" s="198" t="s">
        <v>99</v>
      </c>
      <c r="K20" s="198" t="s">
        <v>100</v>
      </c>
      <c r="L20" s="198" t="s">
        <v>126</v>
      </c>
      <c r="M20" s="199"/>
      <c r="N20" s="200"/>
    </row>
    <row r="21" spans="1:14" ht="23.25" customHeight="1" x14ac:dyDescent="0.25">
      <c r="A21" s="199" t="s">
        <v>1000</v>
      </c>
      <c r="B21" s="199" t="s">
        <v>968</v>
      </c>
      <c r="C21" s="208" t="s">
        <v>1001</v>
      </c>
      <c r="D21" s="208" t="s">
        <v>1001</v>
      </c>
      <c r="E21" s="209">
        <v>1</v>
      </c>
      <c r="F21" s="210">
        <v>27373</v>
      </c>
      <c r="G21" s="209">
        <v>2</v>
      </c>
      <c r="H21" s="211" t="s">
        <v>1002</v>
      </c>
      <c r="I21" s="209" t="s">
        <v>20</v>
      </c>
      <c r="J21" s="212" t="s">
        <v>99</v>
      </c>
      <c r="K21" s="209" t="s">
        <v>100</v>
      </c>
      <c r="L21" s="209" t="s">
        <v>498</v>
      </c>
      <c r="M21" s="194"/>
      <c r="N21" s="100"/>
    </row>
    <row r="22" spans="1:14" ht="23.25" customHeight="1" x14ac:dyDescent="0.25">
      <c r="A22" s="194" t="s">
        <v>1003</v>
      </c>
      <c r="B22" s="194"/>
      <c r="C22" s="208" t="s">
        <v>1001</v>
      </c>
      <c r="D22" s="213" t="s">
        <v>1004</v>
      </c>
      <c r="E22" s="209">
        <v>3</v>
      </c>
      <c r="F22" s="210">
        <v>39195</v>
      </c>
      <c r="G22" s="209">
        <v>1</v>
      </c>
      <c r="H22" s="211" t="s">
        <v>1005</v>
      </c>
      <c r="I22" s="209" t="s">
        <v>20</v>
      </c>
      <c r="J22" s="212" t="s">
        <v>99</v>
      </c>
      <c r="K22" s="209" t="s">
        <v>100</v>
      </c>
      <c r="L22" s="209" t="s">
        <v>498</v>
      </c>
      <c r="M22" s="194"/>
      <c r="N22" s="100"/>
    </row>
    <row r="23" spans="1:14" ht="23.25" customHeight="1" x14ac:dyDescent="0.25">
      <c r="A23" s="194" t="s">
        <v>1006</v>
      </c>
      <c r="B23" s="194"/>
      <c r="C23" s="212" t="s">
        <v>1001</v>
      </c>
      <c r="D23" s="212" t="s">
        <v>1007</v>
      </c>
      <c r="E23" s="209">
        <v>3</v>
      </c>
      <c r="F23" s="210">
        <v>41003</v>
      </c>
      <c r="G23" s="209">
        <v>2</v>
      </c>
      <c r="H23" s="211" t="s">
        <v>1008</v>
      </c>
      <c r="I23" s="209" t="s">
        <v>20</v>
      </c>
      <c r="J23" s="212" t="s">
        <v>99</v>
      </c>
      <c r="K23" s="209" t="s">
        <v>100</v>
      </c>
      <c r="L23" s="209" t="s">
        <v>498</v>
      </c>
      <c r="M23" s="194"/>
      <c r="N23" s="100"/>
    </row>
    <row r="24" spans="1:14" ht="9.75" customHeight="1" x14ac:dyDescent="0.25">
      <c r="A24" s="75"/>
      <c r="B24" s="75"/>
    </row>
    <row r="25" spans="1:14" s="13" customFormat="1" ht="16.899999999999999" customHeight="1" x14ac:dyDescent="0.25">
      <c r="A25" s="22" t="s">
        <v>1009</v>
      </c>
      <c r="B25" s="14"/>
      <c r="E25" s="75"/>
      <c r="F25" s="187"/>
      <c r="G25" s="14"/>
      <c r="H25" s="12"/>
      <c r="I25" s="75"/>
      <c r="N25" s="14"/>
    </row>
    <row r="26" spans="1:14" s="13" customFormat="1" ht="16.899999999999999" customHeight="1" x14ac:dyDescent="0.25">
      <c r="A26" s="53" t="s">
        <v>1010</v>
      </c>
      <c r="B26" s="14"/>
      <c r="E26" s="26"/>
      <c r="F26" s="187"/>
      <c r="G26" s="14"/>
      <c r="H26" s="12"/>
      <c r="I26" s="75"/>
      <c r="N26" s="14"/>
    </row>
    <row r="27" spans="1:14" s="13" customFormat="1" ht="15.75" x14ac:dyDescent="0.25">
      <c r="A27" s="21"/>
      <c r="E27" s="26"/>
      <c r="F27" s="187"/>
      <c r="G27" s="14"/>
      <c r="H27" s="12"/>
      <c r="I27" s="75"/>
      <c r="N27" s="14"/>
    </row>
    <row r="28" spans="1:14" s="7" customFormat="1" ht="16.899999999999999" customHeight="1" x14ac:dyDescent="0.25">
      <c r="A28" s="291" t="s">
        <v>46</v>
      </c>
      <c r="B28" s="291"/>
      <c r="C28" s="291"/>
      <c r="D28" s="150"/>
      <c r="E28" s="75"/>
      <c r="G28" s="8"/>
      <c r="H28" s="12"/>
      <c r="I28" s="26"/>
      <c r="J28" s="20"/>
      <c r="K28" s="20" t="s">
        <v>1011</v>
      </c>
      <c r="L28" s="20"/>
      <c r="M28" s="20"/>
      <c r="N28" s="8"/>
    </row>
    <row r="29" spans="1:14" s="7" customFormat="1" ht="57" customHeight="1" x14ac:dyDescent="0.25">
      <c r="A29" s="287"/>
      <c r="B29" s="287"/>
      <c r="C29" s="287"/>
      <c r="D29" s="149"/>
      <c r="E29" s="33"/>
      <c r="G29" s="8"/>
      <c r="H29" s="12"/>
      <c r="I29" s="26"/>
      <c r="J29" s="27"/>
      <c r="K29" s="27"/>
      <c r="L29" s="27"/>
      <c r="M29" s="27"/>
      <c r="N29" s="8"/>
    </row>
    <row r="30" spans="1:14" s="7" customFormat="1" ht="16.5" x14ac:dyDescent="0.25">
      <c r="A30" s="149"/>
      <c r="B30" s="149"/>
      <c r="C30" s="149"/>
      <c r="D30" s="149"/>
      <c r="E30" s="33"/>
      <c r="F30" s="23"/>
      <c r="G30" s="8"/>
      <c r="H30" s="12"/>
      <c r="I30" s="75"/>
      <c r="J30" s="23"/>
      <c r="K30" s="23"/>
      <c r="L30" s="23"/>
      <c r="M30" s="23"/>
      <c r="N30" s="8"/>
    </row>
    <row r="31" spans="1:14" s="7" customFormat="1" ht="16.5" x14ac:dyDescent="0.25">
      <c r="A31" s="188"/>
      <c r="B31" s="188"/>
      <c r="C31" s="188"/>
      <c r="D31" s="188"/>
      <c r="E31" s="192"/>
      <c r="F31" s="189"/>
      <c r="G31" s="190"/>
      <c r="H31" s="191"/>
      <c r="I31" s="192"/>
      <c r="J31" s="189"/>
      <c r="K31" s="189"/>
      <c r="L31" s="189"/>
      <c r="M31" s="189"/>
      <c r="N31" s="190"/>
    </row>
    <row r="32" spans="1:14" ht="15.75" x14ac:dyDescent="0.25">
      <c r="A32" s="29" t="s">
        <v>81</v>
      </c>
    </row>
    <row r="33" spans="1:1" ht="15.75" x14ac:dyDescent="0.25">
      <c r="A33" s="29" t="s">
        <v>50</v>
      </c>
    </row>
    <row r="34" spans="1:1" ht="15.75" x14ac:dyDescent="0.25">
      <c r="A34" s="29" t="s">
        <v>51</v>
      </c>
    </row>
    <row r="35" spans="1:1" ht="15.75" x14ac:dyDescent="0.25">
      <c r="A35" s="29" t="s">
        <v>85</v>
      </c>
    </row>
    <row r="36" spans="1:1" ht="15.75" x14ac:dyDescent="0.25">
      <c r="A36" s="29" t="s">
        <v>91</v>
      </c>
    </row>
    <row r="37" spans="1:1" ht="15.75" x14ac:dyDescent="0.25">
      <c r="A37" s="29" t="s">
        <v>92</v>
      </c>
    </row>
  </sheetData>
  <mergeCells count="14">
    <mergeCell ref="J10:M11"/>
    <mergeCell ref="N10:N12"/>
    <mergeCell ref="A28:C28"/>
    <mergeCell ref="A29:C29"/>
    <mergeCell ref="A1:N1"/>
    <mergeCell ref="A10:A12"/>
    <mergeCell ref="B10:B12"/>
    <mergeCell ref="C10:C12"/>
    <mergeCell ref="D10:D12"/>
    <mergeCell ref="E10:E12"/>
    <mergeCell ref="F10:F12"/>
    <mergeCell ref="G10:G12"/>
    <mergeCell ref="H10:H12"/>
    <mergeCell ref="I10:I12"/>
  </mergeCells>
  <dataValidations count="14">
    <dataValidation allowBlank="1" showInputMessage="1" showErrorMessage="1" errorTitle="Lỗi nhập mối quan hệ" error="Chọn/nhập lại mối quan hệ với chủ hộ" sqref="E27:E31"/>
    <dataValidation type="custom" allowBlank="1" showInputMessage="1" showErrorMessage="1" errorTitle="Số CCCD/CMND/Số ĐD trùng" error="Bạn vui lòng nhập số CCCD/CMND/Số ĐD khác, số này đã được nhập" sqref="H19:H20">
      <formula1>COUNTIFS(H:H,H19)&lt;=1</formula1>
    </dataValidation>
    <dataValidation type="custom" allowBlank="1" showInputMessage="1" showErrorMessage="1" errorTitle="Lỗi" error="Trùng số" sqref="H14:H18 H21:H23">
      <formula1>COUNTIFS(H:H,H14)&lt;=1</formula1>
    </dataValidation>
    <dataValidation type="custom" allowBlank="1" showInputMessage="1" showErrorMessage="1" errorTitle="Lỗi trùng số" error="Số CCCD/CMND/Số ĐD đã được nhập, vui lòng nhập lại" sqref="H24:H1048576">
      <formula1>COUNTIFS(H:H,H24)&lt;=1</formula1>
    </dataValidation>
    <dataValidation type="custom" allowBlank="1" showInputMessage="1" showErrorMessage="1" sqref="H3:H10">
      <formula1>COUNTIFS(H:H,H3)&lt;=1</formula1>
    </dataValidation>
    <dataValidation allowBlank="1" showInputMessage="1" showErrorMessage="1" errorTitle="Lỗi" error="Chọn lại" sqref="N1:N1048576"/>
    <dataValidation type="list" allowBlank="1" showInputMessage="1" showErrorMessage="1" errorTitle="Lỗi chọn tỉnh" error="Chọn tỉnh là Vĩnh Long" sqref="J24:J1048576">
      <formula1>"Vĩnh Long"</formula1>
    </dataValidation>
    <dataValidation type="list" allowBlank="1" showInputMessage="1" showErrorMessage="1" errorTitle="Lỗi giới tính" error="Chọn Nam hoặc Nữ" sqref="G24:G1048576">
      <formula1>"Nam, Nữ"</formula1>
    </dataValidation>
    <dataValidation type="list" allowBlank="1" showInputMessage="1" showErrorMessage="1" errorTitle="Lỗi nhập mối quan hệ" error="Chọn/nhập lại mối quan hệ với chủ hộ" sqref="E24:E26 E32:E1048576">
      <formula1>"Chủ hộ, Vợ/Chồng, Bố/Mẹ, Con, Khác"</formula1>
    </dataValidation>
    <dataValidation type="list" allowBlank="1" showInputMessage="1" showErrorMessage="1" errorTitle="Lỗi" error="Chọn lại" sqref="E16:E23">
      <formula1>"Chủ hộ, Vợ/Chồng, Bố/Mẹ, Con, Khác"</formula1>
    </dataValidation>
    <dataValidation type="list" allowBlank="1" showInputMessage="1" showErrorMessage="1" errorTitle="Lỗi nhập tỉnh" error="Nhập tỉnh là Vĩnh Long" sqref="J14:J23">
      <formula1>"Vĩnh Long"</formula1>
    </dataValidation>
    <dataValidation allowBlank="1" showInputMessage="1" showErrorMessage="1" errorTitle="Lỗi" error="Chọn lại dân tộc" sqref="I14:I23"/>
    <dataValidation type="list" allowBlank="1" showInputMessage="1" showErrorMessage="1" errorTitle="Lỗi chọn giới tính" error="Chọn/Nhập là Nam hoặc Nữ" sqref="G14:G23">
      <formula1>"Nam, Nữ"</formula1>
    </dataValidation>
    <dataValidation type="custom" allowBlank="1" showInputMessage="1" showErrorMessage="1" errorTitle="Lỗi ngày" error="Bạn nhập ngày theo định dạng dd/mm/yyyy" sqref="F19:F20 F24:F1048576">
      <formula1>LEN(F19)=10</formula1>
    </dataValidation>
  </dataValidations>
  <printOptions horizontalCentered="1"/>
  <pageMargins left="0.3" right="0.2" top="0.2" bottom="0.2" header="0.3" footer="0.3"/>
  <pageSetup paperSize="9" scale="6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Lỗi" error="Chọn 1 là Nam, 2 là Nữ">
          <x14:formula1>
            <xm:f>'G:\My Drive\BINH 2025\DIỀU TRA NGHÈO\Gui tỉnh\[7b. Phu luc VI-Mau so 6.3 va 6.4_Danh sach ho thoat ngheo v ho thoat can ngheo sau ra soat.xlsx]DATA'!#REF!</xm:f>
          </x14:formula1>
          <xm:sqref>G3:G9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  <pageSetUpPr fitToPage="1"/>
  </sheetPr>
  <dimension ref="A1:S45"/>
  <sheetViews>
    <sheetView tabSelected="1" topLeftCell="A31" zoomScale="85" zoomScaleNormal="85" workbookViewId="0">
      <selection activeCell="O35" sqref="O35"/>
    </sheetView>
  </sheetViews>
  <sheetFormatPr defaultColWidth="9.140625" defaultRowHeight="16.5" x14ac:dyDescent="0.25"/>
  <cols>
    <col min="1" max="1" width="5.140625" style="152" customWidth="1"/>
    <col min="2" max="2" width="20.7109375" style="152" customWidth="1"/>
    <col min="3" max="3" width="12" style="152" customWidth="1"/>
    <col min="4" max="4" width="7.28515625" style="152" customWidth="1"/>
    <col min="5" max="6" width="6.7109375" style="152" customWidth="1"/>
    <col min="7" max="7" width="8.140625" style="152" customWidth="1"/>
    <col min="8" max="8" width="7.28515625" style="152" customWidth="1"/>
    <col min="9" max="9" width="6.7109375" style="152" customWidth="1"/>
    <col min="10" max="10" width="7.140625" style="152" customWidth="1"/>
    <col min="11" max="11" width="7.85546875" style="152" customWidth="1"/>
    <col min="12" max="13" width="6.5703125" style="152" customWidth="1"/>
    <col min="14" max="14" width="7" style="152" customWidth="1"/>
    <col min="15" max="15" width="9.7109375" style="152" customWidth="1"/>
    <col min="16" max="16" width="9.42578125" style="152" customWidth="1"/>
    <col min="17" max="16384" width="9.140625" style="152"/>
  </cols>
  <sheetData>
    <row r="1" spans="1:19" ht="34.15" customHeight="1" x14ac:dyDescent="0.25">
      <c r="A1" s="158" t="s">
        <v>1013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9"/>
      <c r="N1" s="151"/>
      <c r="O1" s="151"/>
      <c r="P1" s="246"/>
    </row>
    <row r="2" spans="1:19" ht="10.9" customHeight="1" x14ac:dyDescent="0.25"/>
    <row r="3" spans="1:19" ht="18" customHeight="1" x14ac:dyDescent="0.25">
      <c r="A3" s="319" t="s">
        <v>904</v>
      </c>
      <c r="B3" s="319"/>
      <c r="C3" s="319"/>
      <c r="D3" s="240"/>
      <c r="G3" s="247"/>
      <c r="H3" s="319" t="s">
        <v>31</v>
      </c>
      <c r="I3" s="319"/>
      <c r="J3" s="319"/>
      <c r="K3" s="319"/>
      <c r="L3" s="319"/>
      <c r="M3" s="319"/>
      <c r="N3" s="319"/>
      <c r="O3" s="319"/>
      <c r="P3" s="319"/>
    </row>
    <row r="4" spans="1:19" ht="19.5" customHeight="1" x14ac:dyDescent="0.25">
      <c r="A4" s="319"/>
      <c r="B4" s="319"/>
      <c r="C4" s="319"/>
      <c r="D4" s="240"/>
      <c r="G4" s="247"/>
      <c r="H4" s="319" t="s">
        <v>32</v>
      </c>
      <c r="I4" s="319"/>
      <c r="J4" s="319"/>
      <c r="K4" s="319"/>
      <c r="L4" s="319"/>
      <c r="M4" s="319"/>
      <c r="N4" s="319"/>
      <c r="O4" s="319"/>
      <c r="P4" s="319"/>
    </row>
    <row r="5" spans="1:19" ht="13.5" customHeight="1" x14ac:dyDescent="0.25"/>
    <row r="6" spans="1:19" ht="16.5" customHeight="1" x14ac:dyDescent="0.25">
      <c r="G6" s="248"/>
      <c r="H6" s="320" t="s">
        <v>1014</v>
      </c>
      <c r="I6" s="320"/>
      <c r="J6" s="320"/>
      <c r="K6" s="320"/>
      <c r="L6" s="320"/>
      <c r="M6" s="320"/>
      <c r="N6" s="320"/>
      <c r="O6" s="320"/>
      <c r="P6" s="320"/>
    </row>
    <row r="7" spans="1:19" ht="9" customHeight="1" x14ac:dyDescent="0.25"/>
    <row r="8" spans="1:19" x14ac:dyDescent="0.25">
      <c r="A8" s="249" t="s">
        <v>1015</v>
      </c>
      <c r="B8" s="249"/>
      <c r="C8" s="249"/>
      <c r="D8" s="249"/>
      <c r="E8" s="249"/>
      <c r="F8" s="249"/>
      <c r="G8" s="249"/>
      <c r="H8" s="249"/>
      <c r="I8" s="249"/>
      <c r="J8" s="249"/>
      <c r="K8" s="249"/>
      <c r="L8" s="249"/>
      <c r="M8" s="249"/>
      <c r="N8" s="249"/>
      <c r="O8" s="249"/>
      <c r="P8" s="249"/>
    </row>
    <row r="9" spans="1:19" ht="8.4499999999999993" customHeight="1" x14ac:dyDescent="0.25"/>
    <row r="10" spans="1:19" s="161" customFormat="1" ht="29.25" customHeight="1" x14ac:dyDescent="0.25">
      <c r="A10" s="316" t="s">
        <v>52</v>
      </c>
      <c r="B10" s="316" t="s">
        <v>1016</v>
      </c>
      <c r="C10" s="316" t="s">
        <v>909</v>
      </c>
      <c r="D10" s="321" t="s">
        <v>935</v>
      </c>
      <c r="E10" s="316" t="s">
        <v>910</v>
      </c>
      <c r="F10" s="317" t="s">
        <v>911</v>
      </c>
      <c r="G10" s="318"/>
      <c r="H10" s="318"/>
      <c r="I10" s="318"/>
      <c r="J10" s="318"/>
      <c r="K10" s="318"/>
      <c r="L10" s="318"/>
      <c r="M10" s="318"/>
      <c r="N10" s="310" t="s">
        <v>1017</v>
      </c>
      <c r="O10" s="311"/>
      <c r="P10" s="312"/>
      <c r="Q10" s="310" t="s">
        <v>1018</v>
      </c>
      <c r="R10" s="311"/>
      <c r="S10" s="312"/>
    </row>
    <row r="11" spans="1:19" s="161" customFormat="1" ht="25.5" customHeight="1" x14ac:dyDescent="0.25">
      <c r="A11" s="316"/>
      <c r="B11" s="316"/>
      <c r="C11" s="316"/>
      <c r="D11" s="322"/>
      <c r="E11" s="316"/>
      <c r="F11" s="316" t="s">
        <v>913</v>
      </c>
      <c r="G11" s="316"/>
      <c r="H11" s="316"/>
      <c r="I11" s="316"/>
      <c r="J11" s="317" t="s">
        <v>914</v>
      </c>
      <c r="K11" s="318"/>
      <c r="L11" s="318"/>
      <c r="M11" s="318"/>
      <c r="N11" s="313"/>
      <c r="O11" s="314"/>
      <c r="P11" s="315"/>
      <c r="Q11" s="313"/>
      <c r="R11" s="314"/>
      <c r="S11" s="315"/>
    </row>
    <row r="12" spans="1:19" s="161" customFormat="1" ht="210" customHeight="1" x14ac:dyDescent="0.25">
      <c r="A12" s="316"/>
      <c r="B12" s="316"/>
      <c r="C12" s="316"/>
      <c r="D12" s="323"/>
      <c r="E12" s="316"/>
      <c r="F12" s="250" t="s">
        <v>915</v>
      </c>
      <c r="G12" s="250" t="s">
        <v>1019</v>
      </c>
      <c r="H12" s="250" t="s">
        <v>1020</v>
      </c>
      <c r="I12" s="250" t="s">
        <v>917</v>
      </c>
      <c r="J12" s="250" t="s">
        <v>921</v>
      </c>
      <c r="K12" s="250" t="s">
        <v>922</v>
      </c>
      <c r="L12" s="250" t="s">
        <v>1021</v>
      </c>
      <c r="M12" s="250" t="s">
        <v>923</v>
      </c>
      <c r="N12" s="250" t="s">
        <v>1017</v>
      </c>
      <c r="O12" s="250" t="s">
        <v>1022</v>
      </c>
      <c r="P12" s="250" t="s">
        <v>1023</v>
      </c>
      <c r="Q12" s="250" t="s">
        <v>1018</v>
      </c>
      <c r="R12" s="250" t="s">
        <v>1024</v>
      </c>
      <c r="S12" s="250" t="s">
        <v>1025</v>
      </c>
    </row>
    <row r="13" spans="1:19" s="252" customFormat="1" ht="30" customHeight="1" x14ac:dyDescent="0.2">
      <c r="A13" s="251" t="s">
        <v>929</v>
      </c>
      <c r="B13" s="251" t="s">
        <v>930</v>
      </c>
      <c r="C13" s="251" t="s">
        <v>53</v>
      </c>
      <c r="D13" s="251" t="s">
        <v>60</v>
      </c>
      <c r="E13" s="251" t="s">
        <v>61</v>
      </c>
      <c r="F13" s="251" t="s">
        <v>62</v>
      </c>
      <c r="G13" s="251" t="s">
        <v>1026</v>
      </c>
      <c r="H13" s="251" t="s">
        <v>64</v>
      </c>
      <c r="I13" s="251" t="s">
        <v>65</v>
      </c>
      <c r="J13" s="251" t="s">
        <v>66</v>
      </c>
      <c r="K13" s="251" t="s">
        <v>1027</v>
      </c>
      <c r="L13" s="251" t="s">
        <v>68</v>
      </c>
      <c r="M13" s="251" t="s">
        <v>69</v>
      </c>
      <c r="N13" s="251" t="s">
        <v>70</v>
      </c>
      <c r="O13" s="251" t="s">
        <v>1028</v>
      </c>
      <c r="P13" s="251" t="s">
        <v>72</v>
      </c>
      <c r="Q13" s="251" t="s">
        <v>73</v>
      </c>
      <c r="R13" s="251" t="s">
        <v>1029</v>
      </c>
      <c r="S13" s="251" t="s">
        <v>75</v>
      </c>
    </row>
    <row r="14" spans="1:19" s="252" customFormat="1" ht="30" customHeight="1" x14ac:dyDescent="0.2">
      <c r="A14" s="251">
        <v>1</v>
      </c>
      <c r="B14" s="253" t="s">
        <v>101</v>
      </c>
      <c r="C14" s="251">
        <f>SUMIFS('Phu luc XII'!$D$14:$D$59,'Phu luc XII'!$C$14:$C$59,"hộ",'Phu luc XII'!$T$14:$T$59,B14)</f>
        <v>594</v>
      </c>
      <c r="D14" s="251">
        <f>SUMIFS('Phu luc XII'!$D$14:$D$59,'Phu luc XII'!$C$14:$C$59,"Nhân khẩu",'Phu luc XII'!$T$14:$T$59,B14)</f>
        <v>1851</v>
      </c>
      <c r="E14" s="251"/>
      <c r="F14" s="251">
        <f>SUMIFS('Phu luc XII'!$F$14:$F$59,'Phu luc XII'!$C$14:$C$59,"Hộ",'Phu luc XII'!$T$14:$T$59,B14)</f>
        <v>2</v>
      </c>
      <c r="G14" s="251">
        <f>ROUND(F14/C14*100,2)</f>
        <v>0.34</v>
      </c>
      <c r="H14" s="251">
        <f>SUMIFS('Phu luc XII'!$F$14:$F$59,'Phu luc XII'!$C$14:$C$59,"nhân khẩu",'Phu luc XII'!$T$14:$T$59,B14)</f>
        <v>2</v>
      </c>
      <c r="I14" s="251"/>
      <c r="J14" s="251">
        <f>SUMIFS('Phu luc XII'!$L$14:$L$59,'Phu luc XII'!$C$14:$C$59,"Hộ",'Phu luc XII'!$T$14:$T$59,B14)</f>
        <v>6</v>
      </c>
      <c r="K14" s="251">
        <f>ROUND(J14/C14*100,2)</f>
        <v>1.01</v>
      </c>
      <c r="L14" s="251">
        <f>SUMIFS('Phu luc XII'!$L$14:$L$59,'Phu luc XII'!$C$14:$C$59,"Nhân khẩu",'Phu luc XII'!$T$14:$T$59,B14)</f>
        <v>39</v>
      </c>
      <c r="M14" s="251"/>
      <c r="N14" s="251"/>
      <c r="O14" s="251">
        <f t="shared" ref="O14:O15" si="0">ROUND(N14/C14*100,2)</f>
        <v>0</v>
      </c>
      <c r="P14" s="251"/>
      <c r="Q14" s="251"/>
      <c r="R14" s="251"/>
      <c r="S14" s="251"/>
    </row>
    <row r="15" spans="1:19" s="252" customFormat="1" ht="30" customHeight="1" x14ac:dyDescent="0.2">
      <c r="A15" s="251">
        <v>2</v>
      </c>
      <c r="B15" s="253" t="s">
        <v>108</v>
      </c>
      <c r="C15" s="251">
        <f>SUMIFS('Phu luc XII'!$D$14:$D$59,'Phu luc XII'!$C$14:$C$59,"hộ",'Phu luc XII'!$T$14:$T$59,B15)</f>
        <v>561</v>
      </c>
      <c r="D15" s="251">
        <f>SUMIFS('Phu luc XII'!$D$14:$D$59,'Phu luc XII'!$C$14:$C$59,"Nhân khẩu",'Phu luc XII'!$T$14:$T$59,B15)</f>
        <v>1802</v>
      </c>
      <c r="E15" s="251"/>
      <c r="F15" s="251">
        <f>SUMIFS('Phu luc XII'!$F$14:$F$59,'Phu luc XII'!$C$14:$C$59,"Hộ",'Phu luc XII'!$T$14:$T$59,B15)</f>
        <v>3</v>
      </c>
      <c r="G15" s="251">
        <f t="shared" ref="G15:G36" si="1">ROUND(F15/C15*100,2)</f>
        <v>0.53</v>
      </c>
      <c r="H15" s="251">
        <f>SUMIFS('Phu luc XII'!$F$14:$F$59,'Phu luc XII'!$C$14:$C$59,"nhân khẩu",'Phu luc XII'!$T$14:$T$59,B15)</f>
        <v>4</v>
      </c>
      <c r="I15" s="251"/>
      <c r="J15" s="251">
        <f>SUMIFS('Phu luc XII'!$L$14:$L$59,'Phu luc XII'!$C$14:$C$59,"Hộ",'Phu luc XII'!$T$14:$T$59,B15)</f>
        <v>10</v>
      </c>
      <c r="K15" s="251">
        <f t="shared" ref="K15:K36" si="2">ROUND(J15/C15*100,2)</f>
        <v>1.78</v>
      </c>
      <c r="L15" s="251">
        <f>SUMIFS('Phu luc XII'!$L$14:$L$59,'Phu luc XII'!$C$14:$C$59,"Nhân khẩu",'Phu luc XII'!$T$14:$T$59,B15)</f>
        <v>28</v>
      </c>
      <c r="M15" s="251"/>
      <c r="N15" s="251"/>
      <c r="O15" s="251">
        <f t="shared" si="0"/>
        <v>0</v>
      </c>
      <c r="P15" s="251"/>
      <c r="Q15" s="251"/>
      <c r="R15" s="251"/>
      <c r="S15" s="251"/>
    </row>
    <row r="16" spans="1:19" s="252" customFormat="1" ht="30" customHeight="1" x14ac:dyDescent="0.2">
      <c r="A16" s="251">
        <v>3</v>
      </c>
      <c r="B16" s="253" t="s">
        <v>118</v>
      </c>
      <c r="C16" s="251">
        <f>SUMIFS('Phu luc XII'!$D$14:$D$59,'Phu luc XII'!$C$14:$C$59,"hộ",'Phu luc XII'!$T$14:$T$59,B16)</f>
        <v>565</v>
      </c>
      <c r="D16" s="251">
        <f>SUMIFS('Phu luc XII'!$D$14:$D$59,'Phu luc XII'!$C$14:$C$59,"Nhân khẩu",'Phu luc XII'!$T$14:$T$59,B16)</f>
        <v>1825</v>
      </c>
      <c r="E16" s="251"/>
      <c r="F16" s="251">
        <f>SUMIFS('Phu luc XII'!$F$14:$F$59,'Phu luc XII'!$C$14:$C$59,"Hộ",'Phu luc XII'!$T$14:$T$59,B16)</f>
        <v>1</v>
      </c>
      <c r="G16" s="251">
        <f t="shared" si="1"/>
        <v>0.18</v>
      </c>
      <c r="H16" s="251">
        <f>SUMIFS('Phu luc XII'!$F$14:$F$59,'Phu luc XII'!$C$14:$C$59,"nhân khẩu",'Phu luc XII'!$T$14:$T$59,B16)</f>
        <v>1</v>
      </c>
      <c r="I16" s="251"/>
      <c r="J16" s="251">
        <f>SUMIFS('Phu luc XII'!$L$14:$L$59,'Phu luc XII'!$C$14:$C$59,"Hộ",'Phu luc XII'!$T$14:$T$59,B16)</f>
        <v>8</v>
      </c>
      <c r="K16" s="251">
        <f t="shared" si="2"/>
        <v>1.42</v>
      </c>
      <c r="L16" s="251">
        <f>SUMIFS('Phu luc XII'!$L$14:$L$59,'Phu luc XII'!$C$14:$C$59,"Nhân khẩu",'Phu luc XII'!$T$14:$T$59,B16)</f>
        <v>23</v>
      </c>
      <c r="M16" s="251"/>
      <c r="N16" s="251">
        <v>1</v>
      </c>
      <c r="O16" s="251">
        <f>ROUND(N16/C16*100,2)</f>
        <v>0.18</v>
      </c>
      <c r="P16" s="251">
        <v>6</v>
      </c>
      <c r="Q16" s="251"/>
      <c r="R16" s="251"/>
      <c r="S16" s="251"/>
    </row>
    <row r="17" spans="1:19" s="252" customFormat="1" ht="30" customHeight="1" x14ac:dyDescent="0.2">
      <c r="A17" s="251">
        <v>4</v>
      </c>
      <c r="B17" s="253" t="s">
        <v>119</v>
      </c>
      <c r="C17" s="251">
        <f>SUMIFS('Phu luc XII'!$D$14:$D$59,'Phu luc XII'!$C$14:$C$59,"hộ",'Phu luc XII'!$T$14:$T$59,B17)</f>
        <v>568</v>
      </c>
      <c r="D17" s="251">
        <f>SUMIFS('Phu luc XII'!$D$14:$D$59,'Phu luc XII'!$C$14:$C$59,"Nhân khẩu",'Phu luc XII'!$T$14:$T$59,B17)</f>
        <v>1905</v>
      </c>
      <c r="E17" s="251"/>
      <c r="F17" s="251">
        <f>SUMIFS('Phu luc XII'!$F$14:$F$59,'Phu luc XII'!$C$14:$C$59,"Hộ",'Phu luc XII'!$T$14:$T$59,B17)</f>
        <v>0</v>
      </c>
      <c r="G17" s="251">
        <f t="shared" si="1"/>
        <v>0</v>
      </c>
      <c r="H17" s="251">
        <f>SUMIFS('Phu luc XII'!$F$14:$F$59,'Phu luc XII'!$C$14:$C$59,"nhân khẩu",'Phu luc XII'!$T$14:$T$59,B17)</f>
        <v>0</v>
      </c>
      <c r="I17" s="251"/>
      <c r="J17" s="251">
        <f>SUMIFS('Phu luc XII'!$L$14:$L$59,'Phu luc XII'!$C$14:$C$59,"Hộ",'Phu luc XII'!$T$14:$T$59,B17)</f>
        <v>10</v>
      </c>
      <c r="K17" s="251">
        <f t="shared" si="2"/>
        <v>1.76</v>
      </c>
      <c r="L17" s="251">
        <f>SUMIFS('Phu luc XII'!$L$14:$L$59,'Phu luc XII'!$C$14:$C$59,"Nhân khẩu",'Phu luc XII'!$T$14:$T$59,B17)</f>
        <v>25</v>
      </c>
      <c r="M17" s="251"/>
      <c r="N17" s="251"/>
      <c r="O17" s="251">
        <f t="shared" ref="O17:O36" si="3">ROUND(N17/C17*100,2)</f>
        <v>0</v>
      </c>
      <c r="P17" s="251"/>
      <c r="Q17" s="251"/>
      <c r="R17" s="251"/>
      <c r="S17" s="251"/>
    </row>
    <row r="18" spans="1:19" s="252" customFormat="1" ht="30" customHeight="1" x14ac:dyDescent="0.2">
      <c r="A18" s="251">
        <v>5</v>
      </c>
      <c r="B18" s="253" t="s">
        <v>126</v>
      </c>
      <c r="C18" s="251">
        <f>SUMIFS('Phu luc XII'!$D$14:$D$59,'Phu luc XII'!$C$14:$C$59,"hộ",'Phu luc XII'!$T$14:$T$59,B18)</f>
        <v>572</v>
      </c>
      <c r="D18" s="251">
        <f>SUMIFS('Phu luc XII'!$D$14:$D$59,'Phu luc XII'!$C$14:$C$59,"Nhân khẩu",'Phu luc XII'!$T$14:$T$59,B18)</f>
        <v>1702</v>
      </c>
      <c r="E18" s="251"/>
      <c r="F18" s="251">
        <f>SUMIFS('Phu luc XII'!$F$14:$F$59,'Phu luc XII'!$C$14:$C$59,"Hộ",'Phu luc XII'!$T$14:$T$59,B18)</f>
        <v>1</v>
      </c>
      <c r="G18" s="251">
        <f t="shared" si="1"/>
        <v>0.17</v>
      </c>
      <c r="H18" s="251">
        <f>SUMIFS('Phu luc XII'!$F$14:$F$59,'Phu luc XII'!$C$14:$C$59,"nhân khẩu",'Phu luc XII'!$T$14:$T$59,B18)</f>
        <v>1</v>
      </c>
      <c r="I18" s="251"/>
      <c r="J18" s="251">
        <f>SUMIFS('Phu luc XII'!$L$14:$L$59,'Phu luc XII'!$C$14:$C$59,"Hộ",'Phu luc XII'!$T$14:$T$59,B18)</f>
        <v>8</v>
      </c>
      <c r="K18" s="251">
        <f t="shared" si="2"/>
        <v>1.4</v>
      </c>
      <c r="L18" s="251">
        <f>SUMIFS('Phu luc XII'!$L$14:$L$59,'Phu luc XII'!$C$14:$C$59,"Nhân khẩu",'Phu luc XII'!$T$14:$T$59,B18)</f>
        <v>26</v>
      </c>
      <c r="M18" s="251"/>
      <c r="N18" s="251"/>
      <c r="O18" s="251">
        <f t="shared" si="3"/>
        <v>0</v>
      </c>
      <c r="P18" s="251"/>
      <c r="Q18" s="251"/>
      <c r="R18" s="251"/>
      <c r="S18" s="251"/>
    </row>
    <row r="19" spans="1:19" s="252" customFormat="1" ht="30" customHeight="1" x14ac:dyDescent="0.2">
      <c r="A19" s="251">
        <v>6</v>
      </c>
      <c r="B19" s="253" t="s">
        <v>498</v>
      </c>
      <c r="C19" s="251">
        <f>SUMIFS('Phu luc XII'!$D$14:$D$59,'Phu luc XII'!$C$14:$C$59,"hộ",'Phu luc XII'!$T$14:$T$59,B19)</f>
        <v>530</v>
      </c>
      <c r="D19" s="251">
        <f>SUMIFS('Phu luc XII'!$D$14:$D$59,'Phu luc XII'!$C$14:$C$59,"Nhân khẩu",'Phu luc XII'!$T$14:$T$59,B19)</f>
        <v>1935</v>
      </c>
      <c r="E19" s="251"/>
      <c r="F19" s="251">
        <f>SUMIFS('Phu luc XII'!$F$14:$F$59,'Phu luc XII'!$C$14:$C$59,"Hộ",'Phu luc XII'!$T$14:$T$59,B19)</f>
        <v>0</v>
      </c>
      <c r="G19" s="251">
        <f t="shared" si="1"/>
        <v>0</v>
      </c>
      <c r="H19" s="251">
        <f>SUMIFS('Phu luc XII'!$F$14:$F$59,'Phu luc XII'!$C$14:$C$59,"nhân khẩu",'Phu luc XII'!$T$14:$T$59,B19)</f>
        <v>0</v>
      </c>
      <c r="I19" s="251"/>
      <c r="J19" s="251">
        <f>SUMIFS('Phu luc XII'!$L$14:$L$59,'Phu luc XII'!$C$14:$C$59,"Hộ",'Phu luc XII'!$T$14:$T$59,B19)</f>
        <v>8</v>
      </c>
      <c r="K19" s="251">
        <f t="shared" si="2"/>
        <v>1.51</v>
      </c>
      <c r="L19" s="251">
        <f>SUMIFS('Phu luc XII'!$L$14:$L$59,'Phu luc XII'!$C$14:$C$59,"Nhân khẩu",'Phu luc XII'!$T$14:$T$59,B19)</f>
        <v>26</v>
      </c>
      <c r="M19" s="251"/>
      <c r="N19" s="251"/>
      <c r="O19" s="251">
        <f t="shared" si="3"/>
        <v>0</v>
      </c>
      <c r="P19" s="251"/>
      <c r="Q19" s="251"/>
      <c r="R19" s="251"/>
      <c r="S19" s="251"/>
    </row>
    <row r="20" spans="1:19" s="252" customFormat="1" ht="30" customHeight="1" x14ac:dyDescent="0.2">
      <c r="A20" s="251">
        <v>7</v>
      </c>
      <c r="B20" s="253" t="s">
        <v>954</v>
      </c>
      <c r="C20" s="251">
        <f>SUMIFS('Phu luc XII'!$D$14:$D$59,'Phu luc XII'!$C$14:$C$59,"hộ",'Phu luc XII'!$T$14:$T$59,B20)</f>
        <v>267</v>
      </c>
      <c r="D20" s="251">
        <f>SUMIFS('Phu luc XII'!$D$14:$D$59,'Phu luc XII'!$C$14:$C$59,"Nhân khẩu",'Phu luc XII'!$T$14:$T$59,B20)</f>
        <v>909</v>
      </c>
      <c r="E20" s="251"/>
      <c r="F20" s="251">
        <f>SUMIFS('Phu luc XII'!$F$14:$F$59,'Phu luc XII'!$C$14:$C$59,"Hộ",'Phu luc XII'!$T$14:$T$59,B20)</f>
        <v>0</v>
      </c>
      <c r="G20" s="251">
        <f t="shared" si="1"/>
        <v>0</v>
      </c>
      <c r="H20" s="251">
        <f>SUMIFS('Phu luc XII'!$F$14:$F$59,'Phu luc XII'!$C$14:$C$59,"nhân khẩu",'Phu luc XII'!$T$14:$T$59,B20)</f>
        <v>0</v>
      </c>
      <c r="I20" s="251"/>
      <c r="J20" s="251">
        <f>SUMIFS('Phu luc XII'!$L$14:$L$59,'Phu luc XII'!$C$14:$C$59,"Hộ",'Phu luc XII'!$T$14:$T$59,B20)</f>
        <v>0</v>
      </c>
      <c r="K20" s="251">
        <f t="shared" si="2"/>
        <v>0</v>
      </c>
      <c r="L20" s="251">
        <f>SUMIFS('Phu luc XII'!$L$14:$L$59,'Phu luc XII'!$C$14:$C$59,"Nhân khẩu",'Phu luc XII'!$T$14:$T$59,B20)</f>
        <v>0</v>
      </c>
      <c r="M20" s="251"/>
      <c r="N20" s="251"/>
      <c r="O20" s="251">
        <f t="shared" si="3"/>
        <v>0</v>
      </c>
      <c r="P20" s="251"/>
      <c r="Q20" s="251"/>
      <c r="R20" s="251"/>
      <c r="S20" s="251"/>
    </row>
    <row r="21" spans="1:19" s="252" customFormat="1" ht="30" customHeight="1" x14ac:dyDescent="0.2">
      <c r="A21" s="251">
        <v>8</v>
      </c>
      <c r="B21" s="253" t="s">
        <v>144</v>
      </c>
      <c r="C21" s="251">
        <f>SUMIFS('Phu luc XII'!$D$14:$D$59,'Phu luc XII'!$C$14:$C$59,"hộ",'Phu luc XII'!$T$14:$T$59,B21)</f>
        <v>275</v>
      </c>
      <c r="D21" s="251">
        <f>SUMIFS('Phu luc XII'!$D$14:$D$59,'Phu luc XII'!$C$14:$C$59,"Nhân khẩu",'Phu luc XII'!$T$14:$T$59,B21)</f>
        <v>926</v>
      </c>
      <c r="E21" s="251"/>
      <c r="F21" s="251">
        <f>SUMIFS('Phu luc XII'!$F$14:$F$59,'Phu luc XII'!$C$14:$C$59,"Hộ",'Phu luc XII'!$T$14:$T$59,B21)</f>
        <v>1</v>
      </c>
      <c r="G21" s="251">
        <f t="shared" si="1"/>
        <v>0.36</v>
      </c>
      <c r="H21" s="251">
        <f>SUMIFS('Phu luc XII'!$F$14:$F$59,'Phu luc XII'!$C$14:$C$59,"nhân khẩu",'Phu luc XII'!$T$14:$T$59,B21)</f>
        <v>2</v>
      </c>
      <c r="I21" s="251"/>
      <c r="J21" s="251">
        <f>SUMIFS('Phu luc XII'!$L$14:$L$59,'Phu luc XII'!$C$14:$C$59,"Hộ",'Phu luc XII'!$T$14:$T$59,B21)</f>
        <v>1</v>
      </c>
      <c r="K21" s="251">
        <f t="shared" si="2"/>
        <v>0.36</v>
      </c>
      <c r="L21" s="251">
        <f>SUMIFS('Phu luc XII'!$L$14:$L$59,'Phu luc XII'!$C$14:$C$59,"Nhân khẩu",'Phu luc XII'!$T$14:$T$59,B21)</f>
        <v>2</v>
      </c>
      <c r="M21" s="251"/>
      <c r="N21" s="251"/>
      <c r="O21" s="251">
        <f t="shared" si="3"/>
        <v>0</v>
      </c>
      <c r="P21" s="251"/>
      <c r="Q21" s="251"/>
      <c r="R21" s="251"/>
      <c r="S21" s="251"/>
    </row>
    <row r="22" spans="1:19" s="252" customFormat="1" ht="30" customHeight="1" x14ac:dyDescent="0.2">
      <c r="A22" s="251">
        <v>9</v>
      </c>
      <c r="B22" s="253" t="s">
        <v>150</v>
      </c>
      <c r="C22" s="251">
        <f>SUMIFS('Phu luc XII'!$D$14:$D$59,'Phu luc XII'!$C$14:$C$59,"hộ",'Phu luc XII'!$T$14:$T$59,B22)</f>
        <v>297</v>
      </c>
      <c r="D22" s="251">
        <f>SUMIFS('Phu luc XII'!$D$14:$D$59,'Phu luc XII'!$C$14:$C$59,"Nhân khẩu",'Phu luc XII'!$T$14:$T$59,B22)</f>
        <v>1003</v>
      </c>
      <c r="E22" s="251"/>
      <c r="F22" s="251">
        <f>SUMIFS('Phu luc XII'!$F$14:$F$59,'Phu luc XII'!$C$14:$C$59,"Hộ",'Phu luc XII'!$T$14:$T$59,B22)</f>
        <v>1</v>
      </c>
      <c r="G22" s="251">
        <f t="shared" si="1"/>
        <v>0.34</v>
      </c>
      <c r="H22" s="251">
        <f>SUMIFS('Phu luc XII'!$F$14:$F$59,'Phu luc XII'!$C$14:$C$59,"nhân khẩu",'Phu luc XII'!$T$14:$T$59,B22)</f>
        <v>2</v>
      </c>
      <c r="I22" s="251"/>
      <c r="J22" s="251">
        <f>SUMIFS('Phu luc XII'!$L$14:$L$59,'Phu luc XII'!$C$14:$C$59,"Hộ",'Phu luc XII'!$T$14:$T$59,B22)</f>
        <v>0</v>
      </c>
      <c r="K22" s="251">
        <f t="shared" si="2"/>
        <v>0</v>
      </c>
      <c r="L22" s="251">
        <f>SUMIFS('Phu luc XII'!$L$14:$L$59,'Phu luc XII'!$C$14:$C$59,"Nhân khẩu",'Phu luc XII'!$T$14:$T$59,B22)</f>
        <v>0</v>
      </c>
      <c r="M22" s="251"/>
      <c r="N22" s="251"/>
      <c r="O22" s="251">
        <f t="shared" si="3"/>
        <v>0</v>
      </c>
      <c r="P22" s="251"/>
      <c r="Q22" s="251"/>
      <c r="R22" s="251"/>
      <c r="S22" s="251"/>
    </row>
    <row r="23" spans="1:19" s="252" customFormat="1" ht="30" customHeight="1" x14ac:dyDescent="0.2">
      <c r="A23" s="251">
        <v>10</v>
      </c>
      <c r="B23" s="253" t="s">
        <v>597</v>
      </c>
      <c r="C23" s="251">
        <f>SUMIFS('Phu luc XII'!$D$14:$D$59,'Phu luc XII'!$C$14:$C$59,"hộ",'Phu luc XII'!$T$14:$T$59,B23)</f>
        <v>258</v>
      </c>
      <c r="D23" s="251">
        <f>SUMIFS('Phu luc XII'!$D$14:$D$59,'Phu luc XII'!$C$14:$C$59,"Nhân khẩu",'Phu luc XII'!$T$14:$T$59,B23)</f>
        <v>840</v>
      </c>
      <c r="E23" s="251"/>
      <c r="F23" s="251">
        <f>SUMIFS('Phu luc XII'!$F$14:$F$59,'Phu luc XII'!$C$14:$C$59,"Hộ",'Phu luc XII'!$T$14:$T$59,B23)</f>
        <v>0</v>
      </c>
      <c r="G23" s="251">
        <f t="shared" si="1"/>
        <v>0</v>
      </c>
      <c r="H23" s="251">
        <f>SUMIFS('Phu luc XII'!$F$14:$F$59,'Phu luc XII'!$C$14:$C$59,"nhân khẩu",'Phu luc XII'!$T$14:$T$59,B23)</f>
        <v>0</v>
      </c>
      <c r="I23" s="251"/>
      <c r="J23" s="251">
        <f>SUMIFS('Phu luc XII'!$L$14:$L$59,'Phu luc XII'!$C$14:$C$59,"Hộ",'Phu luc XII'!$T$14:$T$59,B23)</f>
        <v>2</v>
      </c>
      <c r="K23" s="251">
        <f t="shared" si="2"/>
        <v>0.78</v>
      </c>
      <c r="L23" s="251">
        <f>SUMIFS('Phu luc XII'!$L$14:$L$59,'Phu luc XII'!$C$14:$C$59,"Nhân khẩu",'Phu luc XII'!$T$14:$T$59,B23)</f>
        <v>5</v>
      </c>
      <c r="M23" s="251"/>
      <c r="N23" s="251">
        <v>5</v>
      </c>
      <c r="O23" s="251">
        <f t="shared" si="3"/>
        <v>1.94</v>
      </c>
      <c r="P23" s="251">
        <v>16</v>
      </c>
      <c r="Q23" s="251"/>
      <c r="R23" s="251"/>
      <c r="S23" s="251"/>
    </row>
    <row r="24" spans="1:19" s="252" customFormat="1" ht="30" customHeight="1" x14ac:dyDescent="0.2">
      <c r="A24" s="251">
        <v>11</v>
      </c>
      <c r="B24" s="253" t="s">
        <v>130</v>
      </c>
      <c r="C24" s="251">
        <f>SUMIFS('Phu luc XII'!$D$14:$D$59,'Phu luc XII'!$C$14:$C$59,"hộ",'Phu luc XII'!$T$14:$T$59,B24)</f>
        <v>455</v>
      </c>
      <c r="D24" s="251">
        <f>SUMIFS('Phu luc XII'!$D$14:$D$59,'Phu luc XII'!$C$14:$C$59,"Nhân khẩu",'Phu luc XII'!$T$14:$T$59,B24)</f>
        <v>1546</v>
      </c>
      <c r="E24" s="251"/>
      <c r="F24" s="251">
        <f>SUMIFS('Phu luc XII'!$F$14:$F$59,'Phu luc XII'!$C$14:$C$59,"Hộ",'Phu luc XII'!$T$14:$T$59,B24)</f>
        <v>2</v>
      </c>
      <c r="G24" s="251">
        <f t="shared" si="1"/>
        <v>0.44</v>
      </c>
      <c r="H24" s="251">
        <f>SUMIFS('Phu luc XII'!$F$14:$F$59,'Phu luc XII'!$C$14:$C$59,"nhân khẩu",'Phu luc XII'!$T$14:$T$59,B24)</f>
        <v>2</v>
      </c>
      <c r="I24" s="251"/>
      <c r="J24" s="251">
        <f>SUMIFS('Phu luc XII'!$L$14:$L$59,'Phu luc XII'!$C$14:$C$59,"Hộ",'Phu luc XII'!$T$14:$T$59,B24)</f>
        <v>1</v>
      </c>
      <c r="K24" s="251">
        <f t="shared" si="2"/>
        <v>0.22</v>
      </c>
      <c r="L24" s="251">
        <f>SUMIFS('Phu luc XII'!$L$14:$L$59,'Phu luc XII'!$C$14:$C$59,"Nhân khẩu",'Phu luc XII'!$T$14:$T$59,B24)</f>
        <v>3</v>
      </c>
      <c r="M24" s="251"/>
      <c r="N24" s="251"/>
      <c r="O24" s="251">
        <f t="shared" si="3"/>
        <v>0</v>
      </c>
      <c r="P24" s="251"/>
      <c r="Q24" s="251"/>
      <c r="R24" s="251"/>
      <c r="S24" s="251"/>
    </row>
    <row r="25" spans="1:19" s="252" customFormat="1" ht="30" customHeight="1" x14ac:dyDescent="0.2">
      <c r="A25" s="251">
        <v>12</v>
      </c>
      <c r="B25" s="253" t="s">
        <v>558</v>
      </c>
      <c r="C25" s="251">
        <f>SUMIFS('Phu luc XII'!$D$14:$D$59,'Phu luc XII'!$C$14:$C$59,"hộ",'Phu luc XII'!$T$14:$T$59,B25)</f>
        <v>348</v>
      </c>
      <c r="D25" s="251">
        <f>SUMIFS('Phu luc XII'!$D$14:$D$59,'Phu luc XII'!$C$14:$C$59,"Nhân khẩu",'Phu luc XII'!$T$14:$T$59,B25)</f>
        <v>1091</v>
      </c>
      <c r="E25" s="251"/>
      <c r="F25" s="251">
        <f>SUMIFS('Phu luc XII'!$F$14:$F$59,'Phu luc XII'!$C$14:$C$59,"Hộ",'Phu luc XII'!$T$14:$T$59,B25)</f>
        <v>0</v>
      </c>
      <c r="G25" s="251">
        <f t="shared" si="1"/>
        <v>0</v>
      </c>
      <c r="H25" s="251">
        <f>SUMIFS('Phu luc XII'!$F$14:$F$59,'Phu luc XII'!$C$14:$C$59,"nhân khẩu",'Phu luc XII'!$T$14:$T$59,B25)</f>
        <v>0</v>
      </c>
      <c r="I25" s="251"/>
      <c r="J25" s="251">
        <f>SUMIFS('Phu luc XII'!$L$14:$L$59,'Phu luc XII'!$C$14:$C$59,"Hộ",'Phu luc XII'!$T$14:$T$59,B25)</f>
        <v>3</v>
      </c>
      <c r="K25" s="251">
        <f t="shared" si="2"/>
        <v>0.86</v>
      </c>
      <c r="L25" s="251">
        <f>SUMIFS('Phu luc XII'!$L$14:$L$59,'Phu luc XII'!$C$14:$C$59,"Nhân khẩu",'Phu luc XII'!$T$14:$T$59,B25)</f>
        <v>8</v>
      </c>
      <c r="M25" s="251"/>
      <c r="N25" s="251"/>
      <c r="O25" s="251">
        <f t="shared" si="3"/>
        <v>0</v>
      </c>
      <c r="P25" s="251"/>
      <c r="Q25" s="251"/>
      <c r="R25" s="251"/>
      <c r="S25" s="251"/>
    </row>
    <row r="26" spans="1:19" s="252" customFormat="1" ht="30" customHeight="1" x14ac:dyDescent="0.2">
      <c r="A26" s="251">
        <v>13</v>
      </c>
      <c r="B26" s="253" t="s">
        <v>137</v>
      </c>
      <c r="C26" s="251">
        <f>SUMIFS('Phu luc XII'!$D$14:$D$59,'Phu luc XII'!$C$14:$C$59,"hộ",'Phu luc XII'!$T$14:$T$59,B26)</f>
        <v>359</v>
      </c>
      <c r="D26" s="251">
        <f>SUMIFS('Phu luc XII'!$D$14:$D$59,'Phu luc XII'!$C$14:$C$59,"Nhân khẩu",'Phu luc XII'!$T$14:$T$59,B26)</f>
        <v>1162</v>
      </c>
      <c r="E26" s="251"/>
      <c r="F26" s="251">
        <f>SUMIFS('Phu luc XII'!$F$14:$F$59,'Phu luc XII'!$C$14:$C$59,"Hộ",'Phu luc XII'!$T$14:$T$59,B26)</f>
        <v>2</v>
      </c>
      <c r="G26" s="251">
        <f t="shared" si="1"/>
        <v>0.56000000000000005</v>
      </c>
      <c r="H26" s="251">
        <f>SUMIFS('Phu luc XII'!$F$14:$F$59,'Phu luc XII'!$C$14:$C$59,"nhân khẩu",'Phu luc XII'!$T$14:$T$59,B26)</f>
        <v>2</v>
      </c>
      <c r="I26" s="251"/>
      <c r="J26" s="251">
        <f>SUMIFS('Phu luc XII'!$L$14:$L$59,'Phu luc XII'!$C$14:$C$59,"Hộ",'Phu luc XII'!$T$14:$T$59,B26)</f>
        <v>3</v>
      </c>
      <c r="K26" s="251">
        <f t="shared" si="2"/>
        <v>0.84</v>
      </c>
      <c r="L26" s="251">
        <f>SUMIFS('Phu luc XII'!$L$14:$L$59,'Phu luc XII'!$C$14:$C$59,"Nhân khẩu",'Phu luc XII'!$T$14:$T$59,B26)</f>
        <v>4</v>
      </c>
      <c r="M26" s="251"/>
      <c r="N26" s="251"/>
      <c r="O26" s="251">
        <f t="shared" si="3"/>
        <v>0</v>
      </c>
      <c r="P26" s="251"/>
      <c r="Q26" s="251"/>
      <c r="R26" s="251"/>
      <c r="S26" s="251"/>
    </row>
    <row r="27" spans="1:19" s="252" customFormat="1" ht="30" customHeight="1" x14ac:dyDescent="0.2">
      <c r="A27" s="251">
        <v>14</v>
      </c>
      <c r="B27" s="253" t="s">
        <v>206</v>
      </c>
      <c r="C27" s="251">
        <f>SUMIFS('Phu luc XII'!$D$14:$D$59,'Phu luc XII'!$C$14:$C$59,"hộ",'Phu luc XII'!$T$14:$T$59,B27)</f>
        <v>186</v>
      </c>
      <c r="D27" s="251">
        <f>SUMIFS('Phu luc XII'!$D$14:$D$59,'Phu luc XII'!$C$14:$C$59,"Nhân khẩu",'Phu luc XII'!$T$14:$T$59,B27)</f>
        <v>701</v>
      </c>
      <c r="E27" s="251"/>
      <c r="F27" s="251">
        <f>SUMIFS('Phu luc XII'!$F$14:$F$59,'Phu luc XII'!$C$14:$C$59,"Hộ",'Phu luc XII'!$T$14:$T$59,B27)</f>
        <v>5</v>
      </c>
      <c r="G27" s="251">
        <f t="shared" si="1"/>
        <v>2.69</v>
      </c>
      <c r="H27" s="251">
        <f>SUMIFS('Phu luc XII'!$F$14:$F$59,'Phu luc XII'!$C$14:$C$59,"nhân khẩu",'Phu luc XII'!$T$14:$T$59,B27)</f>
        <v>8</v>
      </c>
      <c r="I27" s="251"/>
      <c r="J27" s="251">
        <f>SUMIFS('Phu luc XII'!$L$14:$L$59,'Phu luc XII'!$C$14:$C$59,"Hộ",'Phu luc XII'!$T$14:$T$59,B27)</f>
        <v>2</v>
      </c>
      <c r="K27" s="251">
        <f t="shared" si="2"/>
        <v>1.08</v>
      </c>
      <c r="L27" s="251">
        <f>SUMIFS('Phu luc XII'!$L$14:$L$59,'Phu luc XII'!$C$14:$C$59,"Nhân khẩu",'Phu luc XII'!$T$14:$T$59,B27)</f>
        <v>9</v>
      </c>
      <c r="M27" s="251"/>
      <c r="N27" s="251"/>
      <c r="O27" s="251">
        <f t="shared" si="3"/>
        <v>0</v>
      </c>
      <c r="P27" s="251"/>
      <c r="Q27" s="251"/>
      <c r="R27" s="251"/>
      <c r="S27" s="251"/>
    </row>
    <row r="28" spans="1:19" s="252" customFormat="1" ht="30" customHeight="1" x14ac:dyDescent="0.2">
      <c r="A28" s="251">
        <v>15</v>
      </c>
      <c r="B28" s="253" t="s">
        <v>666</v>
      </c>
      <c r="C28" s="251">
        <f>SUMIFS('Phu luc XII'!$D$14:$D$59,'Phu luc XII'!$C$14:$C$59,"hộ",'Phu luc XII'!$T$14:$T$59,B28)</f>
        <v>292</v>
      </c>
      <c r="D28" s="251">
        <f>SUMIFS('Phu luc XII'!$D$14:$D$59,'Phu luc XII'!$C$14:$C$59,"Nhân khẩu",'Phu luc XII'!$T$14:$T$59,B28)</f>
        <v>1004</v>
      </c>
      <c r="E28" s="251"/>
      <c r="F28" s="251">
        <f>SUMIFS('Phu luc XII'!$F$14:$F$59,'Phu luc XII'!$C$14:$C$59,"Hộ",'Phu luc XII'!$T$14:$T$59,B28)</f>
        <v>0</v>
      </c>
      <c r="G28" s="251">
        <f t="shared" si="1"/>
        <v>0</v>
      </c>
      <c r="H28" s="251">
        <f>SUMIFS('Phu luc XII'!$F$14:$F$59,'Phu luc XII'!$C$14:$C$59,"nhân khẩu",'Phu luc XII'!$T$14:$T$59,B28)</f>
        <v>0</v>
      </c>
      <c r="I28" s="251"/>
      <c r="J28" s="251">
        <f>SUMIFS('Phu luc XII'!$L$14:$L$59,'Phu luc XII'!$C$14:$C$59,"Hộ",'Phu luc XII'!$T$14:$T$59,B28)</f>
        <v>1</v>
      </c>
      <c r="K28" s="251">
        <f t="shared" si="2"/>
        <v>0.34</v>
      </c>
      <c r="L28" s="251">
        <f>SUMIFS('Phu luc XII'!$L$14:$L$59,'Phu luc XII'!$C$14:$C$59,"Nhân khẩu",'Phu luc XII'!$T$14:$T$59,B28)</f>
        <v>1</v>
      </c>
      <c r="M28" s="251"/>
      <c r="N28" s="251"/>
      <c r="O28" s="251">
        <f t="shared" si="3"/>
        <v>0</v>
      </c>
      <c r="P28" s="251"/>
      <c r="Q28" s="251"/>
      <c r="R28" s="251"/>
      <c r="S28" s="251"/>
    </row>
    <row r="29" spans="1:19" s="252" customFormat="1" ht="30" customHeight="1" x14ac:dyDescent="0.2">
      <c r="A29" s="251">
        <v>16</v>
      </c>
      <c r="B29" s="253" t="s">
        <v>819</v>
      </c>
      <c r="C29" s="251">
        <f>SUMIFS('Phu luc XII'!$D$14:$D$59,'Phu luc XII'!$C$14:$C$59,"hộ",'Phu luc XII'!$T$14:$T$59,B29)</f>
        <v>395</v>
      </c>
      <c r="D29" s="251">
        <f>SUMIFS('Phu luc XII'!$D$14:$D$59,'Phu luc XII'!$C$14:$C$59,"Nhân khẩu",'Phu luc XII'!$T$14:$T$59,B29)</f>
        <v>1207</v>
      </c>
      <c r="E29" s="251"/>
      <c r="F29" s="251">
        <f>SUMIFS('Phu luc XII'!$F$14:$F$59,'Phu luc XII'!$C$14:$C$59,"Hộ",'Phu luc XII'!$T$14:$T$59,B29)</f>
        <v>0</v>
      </c>
      <c r="G29" s="251">
        <f t="shared" si="1"/>
        <v>0</v>
      </c>
      <c r="H29" s="251">
        <f>SUMIFS('Phu luc XII'!$F$14:$F$59,'Phu luc XII'!$C$14:$C$59,"nhân khẩu",'Phu luc XII'!$T$14:$T$59,B29)</f>
        <v>0</v>
      </c>
      <c r="I29" s="251"/>
      <c r="J29" s="251">
        <f>SUMIFS('Phu luc XII'!$L$14:$L$59,'Phu luc XII'!$C$14:$C$59,"Hộ",'Phu luc XII'!$T$14:$T$59,B29)</f>
        <v>4</v>
      </c>
      <c r="K29" s="251">
        <f t="shared" si="2"/>
        <v>1.01</v>
      </c>
      <c r="L29" s="251">
        <f>SUMIFS('Phu luc XII'!$L$14:$L$59,'Phu luc XII'!$C$14:$C$59,"Nhân khẩu",'Phu luc XII'!$T$14:$T$59,B29)</f>
        <v>13</v>
      </c>
      <c r="M29" s="251"/>
      <c r="N29" s="251"/>
      <c r="O29" s="251">
        <f t="shared" si="3"/>
        <v>0</v>
      </c>
      <c r="P29" s="251"/>
      <c r="Q29" s="251"/>
      <c r="R29" s="251"/>
      <c r="S29" s="251"/>
    </row>
    <row r="30" spans="1:19" s="252" customFormat="1" ht="30" customHeight="1" x14ac:dyDescent="0.2">
      <c r="A30" s="251">
        <v>17</v>
      </c>
      <c r="B30" s="253" t="s">
        <v>669</v>
      </c>
      <c r="C30" s="251">
        <f>SUMIFS('Phu luc XII'!$D$14:$D$59,'Phu luc XII'!$C$14:$C$59,"hộ",'Phu luc XII'!$T$14:$T$59,B30)</f>
        <v>238</v>
      </c>
      <c r="D30" s="251">
        <f>SUMIFS('Phu luc XII'!$D$14:$D$59,'Phu luc XII'!$C$14:$C$59,"Nhân khẩu",'Phu luc XII'!$T$14:$T$59,B30)</f>
        <v>706</v>
      </c>
      <c r="E30" s="251"/>
      <c r="F30" s="251">
        <f>SUMIFS('Phu luc XII'!$F$14:$F$59,'Phu luc XII'!$C$14:$C$59,"Hộ",'Phu luc XII'!$T$14:$T$59,B30)</f>
        <v>0</v>
      </c>
      <c r="G30" s="251">
        <f t="shared" si="1"/>
        <v>0</v>
      </c>
      <c r="H30" s="251">
        <f>SUMIFS('Phu luc XII'!$F$14:$F$59,'Phu luc XII'!$C$14:$C$59,"nhân khẩu",'Phu luc XII'!$T$14:$T$59,B30)</f>
        <v>0</v>
      </c>
      <c r="I30" s="251"/>
      <c r="J30" s="251">
        <f>SUMIFS('Phu luc XII'!$L$14:$L$59,'Phu luc XII'!$C$14:$C$59,"Hộ",'Phu luc XII'!$T$14:$T$59,B30)</f>
        <v>2</v>
      </c>
      <c r="K30" s="251">
        <f t="shared" si="2"/>
        <v>0.84</v>
      </c>
      <c r="L30" s="251">
        <f>SUMIFS('Phu luc XII'!$L$14:$L$59,'Phu luc XII'!$C$14:$C$59,"Nhân khẩu",'Phu luc XII'!$T$14:$T$59,B30)</f>
        <v>7</v>
      </c>
      <c r="M30" s="251"/>
      <c r="N30" s="251"/>
      <c r="O30" s="251">
        <f t="shared" si="3"/>
        <v>0</v>
      </c>
      <c r="P30" s="251"/>
      <c r="Q30" s="251"/>
      <c r="R30" s="251"/>
      <c r="S30" s="251"/>
    </row>
    <row r="31" spans="1:19" s="252" customFormat="1" ht="30" customHeight="1" x14ac:dyDescent="0.2">
      <c r="A31" s="251">
        <v>18</v>
      </c>
      <c r="B31" s="253" t="s">
        <v>177</v>
      </c>
      <c r="C31" s="251">
        <f>SUMIFS('Phu luc XII'!$D$14:$D$59,'Phu luc XII'!$C$14:$C$59,"hộ",'Phu luc XII'!$T$14:$T$59,B31)</f>
        <v>226</v>
      </c>
      <c r="D31" s="251">
        <f>SUMIFS('Phu luc XII'!$D$14:$D$59,'Phu luc XII'!$C$14:$C$59,"Nhân khẩu",'Phu luc XII'!$T$14:$T$59,B31)</f>
        <v>756</v>
      </c>
      <c r="E31" s="251"/>
      <c r="F31" s="251">
        <f>SUMIFS('Phu luc XII'!$F$14:$F$59,'Phu luc XII'!$C$14:$C$59,"Hộ",'Phu luc XII'!$T$14:$T$59,B31)</f>
        <v>1</v>
      </c>
      <c r="G31" s="251">
        <f t="shared" si="1"/>
        <v>0.44</v>
      </c>
      <c r="H31" s="251">
        <f>SUMIFS('Phu luc XII'!$F$14:$F$59,'Phu luc XII'!$C$14:$C$59,"nhân khẩu",'Phu luc XII'!$T$14:$T$59,B31)</f>
        <v>1</v>
      </c>
      <c r="I31" s="251"/>
      <c r="J31" s="251">
        <f>SUMIFS('Phu luc XII'!$L$14:$L$59,'Phu luc XII'!$C$14:$C$59,"Hộ",'Phu luc XII'!$T$14:$T$59,B31)</f>
        <v>5</v>
      </c>
      <c r="K31" s="251">
        <f t="shared" si="2"/>
        <v>2.21</v>
      </c>
      <c r="L31" s="251">
        <f>SUMIFS('Phu luc XII'!$L$14:$L$59,'Phu luc XII'!$C$14:$C$59,"Nhân khẩu",'Phu luc XII'!$T$14:$T$59,B31)</f>
        <v>23</v>
      </c>
      <c r="M31" s="251"/>
      <c r="N31" s="251"/>
      <c r="O31" s="251">
        <f t="shared" si="3"/>
        <v>0</v>
      </c>
      <c r="P31" s="251"/>
      <c r="Q31" s="251"/>
      <c r="R31" s="251"/>
      <c r="S31" s="251"/>
    </row>
    <row r="32" spans="1:19" ht="30" customHeight="1" x14ac:dyDescent="0.25">
      <c r="A32" s="251">
        <v>19</v>
      </c>
      <c r="B32" s="253" t="s">
        <v>166</v>
      </c>
      <c r="C32" s="251">
        <f>SUMIFS('Phu luc XII'!$D$14:$D$59,'Phu luc XII'!$C$14:$C$59,"hộ",'Phu luc XII'!$T$14:$T$59,B32)</f>
        <v>240</v>
      </c>
      <c r="D32" s="251">
        <f>SUMIFS('Phu luc XII'!$D$14:$D$59,'Phu luc XII'!$C$14:$C$59,"Nhân khẩu",'Phu luc XII'!$T$14:$T$59,B32)</f>
        <v>829</v>
      </c>
      <c r="E32" s="254"/>
      <c r="F32" s="251">
        <f>SUMIFS('Phu luc XII'!$F$14:$F$59,'Phu luc XII'!$C$14:$C$59,"Hộ",'Phu luc XII'!$T$14:$T$59,B32)</f>
        <v>4</v>
      </c>
      <c r="G32" s="251">
        <f t="shared" si="1"/>
        <v>1.67</v>
      </c>
      <c r="H32" s="251">
        <f>SUMIFS('Phu luc XII'!$F$14:$F$59,'Phu luc XII'!$C$14:$C$59,"nhân khẩu",'Phu luc XII'!$T$14:$T$59,B32)</f>
        <v>4</v>
      </c>
      <c r="I32" s="254"/>
      <c r="J32" s="251">
        <f>SUMIFS('Phu luc XII'!$L$14:$L$59,'Phu luc XII'!$C$14:$C$59,"Hộ",'Phu luc XII'!$T$14:$T$59,B32)</f>
        <v>1</v>
      </c>
      <c r="K32" s="251">
        <f t="shared" si="2"/>
        <v>0.42</v>
      </c>
      <c r="L32" s="251">
        <f>SUMIFS('Phu luc XII'!$L$14:$L$59,'Phu luc XII'!$C$14:$C$59,"Nhân khẩu",'Phu luc XII'!$T$14:$T$59,B32)</f>
        <v>1</v>
      </c>
      <c r="M32" s="254"/>
      <c r="N32" s="254"/>
      <c r="O32" s="251">
        <f t="shared" si="3"/>
        <v>0</v>
      </c>
      <c r="P32" s="255"/>
      <c r="Q32" s="254"/>
      <c r="R32" s="254"/>
      <c r="S32" s="255"/>
    </row>
    <row r="33" spans="1:19" ht="30" customHeight="1" x14ac:dyDescent="0.25">
      <c r="A33" s="251">
        <v>20</v>
      </c>
      <c r="B33" s="253" t="s">
        <v>612</v>
      </c>
      <c r="C33" s="251">
        <f>SUMIFS('Phu luc XII'!$D$14:$D$59,'Phu luc XII'!$C$14:$C$59,"hộ",'Phu luc XII'!$T$14:$T$59,B33)</f>
        <v>397</v>
      </c>
      <c r="D33" s="251">
        <f>SUMIFS('Phu luc XII'!$D$14:$D$59,'Phu luc XII'!$C$14:$C$59,"Nhân khẩu",'Phu luc XII'!$T$14:$T$59,B33)</f>
        <v>1532</v>
      </c>
      <c r="E33" s="254"/>
      <c r="F33" s="251">
        <f>SUMIFS('Phu luc XII'!$F$14:$F$59,'Phu luc XII'!$C$14:$C$59,"Hộ",'Phu luc XII'!$T$14:$T$59,B33)</f>
        <v>0</v>
      </c>
      <c r="G33" s="251">
        <f t="shared" si="1"/>
        <v>0</v>
      </c>
      <c r="H33" s="251">
        <f>SUMIFS('Phu luc XII'!$F$14:$F$59,'Phu luc XII'!$C$14:$C$59,"nhân khẩu",'Phu luc XII'!$T$14:$T$59,B33)</f>
        <v>0</v>
      </c>
      <c r="I33" s="254"/>
      <c r="J33" s="251">
        <f>SUMIFS('Phu luc XII'!$L$14:$L$59,'Phu luc XII'!$C$14:$C$59,"Hộ",'Phu luc XII'!$T$14:$T$59,B33)</f>
        <v>1</v>
      </c>
      <c r="K33" s="251">
        <f t="shared" si="2"/>
        <v>0.25</v>
      </c>
      <c r="L33" s="251">
        <f>SUMIFS('Phu luc XII'!$L$14:$L$59,'Phu luc XII'!$C$14:$C$59,"Nhân khẩu",'Phu luc XII'!$T$14:$T$59,B33)</f>
        <v>3</v>
      </c>
      <c r="M33" s="254">
        <v>1</v>
      </c>
      <c r="N33" s="254"/>
      <c r="O33" s="251">
        <f t="shared" si="3"/>
        <v>0</v>
      </c>
      <c r="P33" s="255"/>
      <c r="Q33" s="254"/>
      <c r="R33" s="254"/>
      <c r="S33" s="255"/>
    </row>
    <row r="34" spans="1:19" ht="30" customHeight="1" x14ac:dyDescent="0.25">
      <c r="A34" s="251">
        <v>21</v>
      </c>
      <c r="B34" s="253" t="s">
        <v>155</v>
      </c>
      <c r="C34" s="251">
        <f>SUMIFS('Phu luc XII'!$D$14:$D$59,'Phu luc XII'!$C$14:$C$59,"hộ",'Phu luc XII'!$T$14:$T$59,B34)</f>
        <v>228</v>
      </c>
      <c r="D34" s="251">
        <f>SUMIFS('Phu luc XII'!$D$14:$D$59,'Phu luc XII'!$C$14:$C$59,"Nhân khẩu",'Phu luc XII'!$T$14:$T$59,B34)</f>
        <v>804</v>
      </c>
      <c r="E34" s="255"/>
      <c r="F34" s="251">
        <f>SUMIFS('Phu luc XII'!$F$14:$F$59,'Phu luc XII'!$C$14:$C$59,"Hộ",'Phu luc XII'!$T$14:$T$59,B34)</f>
        <v>3</v>
      </c>
      <c r="G34" s="251">
        <f t="shared" si="1"/>
        <v>1.32</v>
      </c>
      <c r="H34" s="251">
        <f>SUMIFS('Phu luc XII'!$F$14:$F$59,'Phu luc XII'!$C$14:$C$59,"nhân khẩu",'Phu luc XII'!$T$14:$T$59,B34)</f>
        <v>5</v>
      </c>
      <c r="I34" s="255"/>
      <c r="J34" s="251">
        <f>SUMIFS('Phu luc XII'!$L$14:$L$59,'Phu luc XII'!$C$14:$C$59,"Hộ",'Phu luc XII'!$T$14:$T$59,B34)</f>
        <v>2</v>
      </c>
      <c r="K34" s="251">
        <f t="shared" si="2"/>
        <v>0.88</v>
      </c>
      <c r="L34" s="251">
        <f>SUMIFS('Phu luc XII'!$L$14:$L$59,'Phu luc XII'!$C$14:$C$59,"Nhân khẩu",'Phu luc XII'!$T$14:$T$59,B34)</f>
        <v>6</v>
      </c>
      <c r="M34" s="255"/>
      <c r="N34" s="255"/>
      <c r="O34" s="251">
        <f t="shared" si="3"/>
        <v>0</v>
      </c>
      <c r="P34" s="255"/>
      <c r="Q34" s="255"/>
      <c r="R34" s="255"/>
      <c r="S34" s="255"/>
    </row>
    <row r="35" spans="1:19" ht="30" customHeight="1" x14ac:dyDescent="0.25">
      <c r="A35" s="251">
        <v>22</v>
      </c>
      <c r="B35" s="253" t="s">
        <v>174</v>
      </c>
      <c r="C35" s="251">
        <f>SUMIFS('Phu luc XII'!$D$14:$D$59,'Phu luc XII'!$C$14:$C$59,"hộ",'Phu luc XII'!$T$14:$T$59,B35)</f>
        <v>402</v>
      </c>
      <c r="D35" s="251">
        <f>SUMIFS('Phu luc XII'!$D$14:$D$59,'Phu luc XII'!$C$14:$C$59,"Nhân khẩu",'Phu luc XII'!$T$14:$T$59,B35)</f>
        <v>1365</v>
      </c>
      <c r="E35" s="255"/>
      <c r="F35" s="251">
        <f>SUMIFS('Phu luc XII'!$F$14:$F$59,'Phu luc XII'!$C$14:$C$59,"Hộ",'Phu luc XII'!$T$14:$T$59,B35)</f>
        <v>1</v>
      </c>
      <c r="G35" s="251">
        <f t="shared" si="1"/>
        <v>0.25</v>
      </c>
      <c r="H35" s="251">
        <f>SUMIFS('Phu luc XII'!$F$14:$F$59,'Phu luc XII'!$C$14:$C$59,"nhân khẩu",'Phu luc XII'!$T$14:$T$59,B35)</f>
        <v>1</v>
      </c>
      <c r="I35" s="255"/>
      <c r="J35" s="251">
        <f>SUMIFS('Phu luc XII'!$L$14:$L$59,'Phu luc XII'!$C$14:$C$59,"Hộ",'Phu luc XII'!$T$14:$T$59,B35)</f>
        <v>3</v>
      </c>
      <c r="K35" s="251">
        <f t="shared" si="2"/>
        <v>0.75</v>
      </c>
      <c r="L35" s="251">
        <f>SUMIFS('Phu luc XII'!$L$14:$L$59,'Phu luc XII'!$C$14:$C$59,"Nhân khẩu",'Phu luc XII'!$T$14:$T$59,B35)</f>
        <v>12</v>
      </c>
      <c r="M35" s="255">
        <v>1</v>
      </c>
      <c r="N35" s="255"/>
      <c r="O35" s="251">
        <f t="shared" si="3"/>
        <v>0</v>
      </c>
      <c r="P35" s="255"/>
      <c r="Q35" s="255"/>
      <c r="R35" s="255"/>
      <c r="S35" s="255"/>
    </row>
    <row r="36" spans="1:19" ht="30" customHeight="1" x14ac:dyDescent="0.25">
      <c r="A36" s="251">
        <v>23</v>
      </c>
      <c r="B36" s="253" t="s">
        <v>180</v>
      </c>
      <c r="C36" s="251">
        <f>SUMIFS('Phu luc XII'!$D$14:$D$59,'Phu luc XII'!$C$14:$C$59,"hộ",'Phu luc XII'!$T$14:$T$59,B36)</f>
        <v>445</v>
      </c>
      <c r="D36" s="251">
        <f>SUMIFS('Phu luc XII'!$D$14:$D$59,'Phu luc XII'!$C$14:$C$59,"Nhân khẩu",'Phu luc XII'!$T$14:$T$59,B36)</f>
        <v>1503</v>
      </c>
      <c r="E36" s="255"/>
      <c r="F36" s="251">
        <f>SUMIFS('Phu luc XII'!$F$14:$F$59,'Phu luc XII'!$C$14:$C$59,"Hộ",'Phu luc XII'!$T$14:$T$59,B36)</f>
        <v>3</v>
      </c>
      <c r="G36" s="251">
        <f t="shared" si="1"/>
        <v>0.67</v>
      </c>
      <c r="H36" s="251">
        <f>SUMIFS('Phu luc XII'!$F$14:$F$59,'Phu luc XII'!$C$14:$C$59,"nhân khẩu",'Phu luc XII'!$T$14:$T$59,B36)</f>
        <v>10</v>
      </c>
      <c r="I36" s="255"/>
      <c r="J36" s="251">
        <f>SUMIFS('Phu luc XII'!$L$14:$L$59,'Phu luc XII'!$C$14:$C$59,"Hộ",'Phu luc XII'!$T$14:$T$59,B36)</f>
        <v>9</v>
      </c>
      <c r="K36" s="251">
        <f t="shared" si="2"/>
        <v>2.02</v>
      </c>
      <c r="L36" s="251">
        <f>SUMIFS('Phu luc XII'!$L$14:$L$59,'Phu luc XII'!$C$14:$C$59,"Nhân khẩu",'Phu luc XII'!$T$14:$T$59,B36)</f>
        <v>31</v>
      </c>
      <c r="M36" s="255">
        <v>2</v>
      </c>
      <c r="N36" s="255"/>
      <c r="O36" s="251">
        <f t="shared" si="3"/>
        <v>0</v>
      </c>
      <c r="P36" s="255"/>
      <c r="Q36" s="255"/>
      <c r="R36" s="255"/>
      <c r="S36" s="255"/>
    </row>
    <row r="37" spans="1:19" ht="30" customHeight="1" x14ac:dyDescent="0.25">
      <c r="A37" s="256"/>
      <c r="B37" s="261" t="s">
        <v>952</v>
      </c>
      <c r="C37" s="262">
        <f>SUM(C14:C36)</f>
        <v>8698</v>
      </c>
      <c r="D37" s="263">
        <f>SUM(D14:D36)</f>
        <v>28904</v>
      </c>
      <c r="E37" s="263"/>
      <c r="F37" s="263">
        <f>SUM(F14:F36)</f>
        <v>30</v>
      </c>
      <c r="G37" s="262">
        <f>ROUND(F37/C37*100,2)</f>
        <v>0.34</v>
      </c>
      <c r="H37" s="263">
        <f>SUM(H14:H36)</f>
        <v>45</v>
      </c>
      <c r="I37" s="263"/>
      <c r="J37" s="263">
        <f>SUM(J14:J36)</f>
        <v>90</v>
      </c>
      <c r="K37" s="262">
        <f>ROUND(J37/C37*100,2)</f>
        <v>1.03</v>
      </c>
      <c r="L37" s="263">
        <f>SUM(L14:L36)</f>
        <v>295</v>
      </c>
      <c r="M37" s="263">
        <f t="shared" ref="M37:S37" si="4">SUM(M14:M36)</f>
        <v>4</v>
      </c>
      <c r="N37" s="263">
        <f t="shared" si="4"/>
        <v>6</v>
      </c>
      <c r="O37" s="263">
        <f t="shared" si="4"/>
        <v>2.12</v>
      </c>
      <c r="P37" s="263">
        <f t="shared" si="4"/>
        <v>22</v>
      </c>
      <c r="Q37" s="263">
        <f t="shared" si="4"/>
        <v>0</v>
      </c>
      <c r="R37" s="263">
        <f t="shared" si="4"/>
        <v>0</v>
      </c>
      <c r="S37" s="263">
        <f t="shared" si="4"/>
        <v>0</v>
      </c>
    </row>
    <row r="38" spans="1:19" ht="9.6" customHeight="1" x14ac:dyDescent="0.25">
      <c r="A38" s="69"/>
      <c r="B38" s="69"/>
      <c r="C38" s="69"/>
      <c r="D38" s="69"/>
      <c r="E38" s="69"/>
      <c r="F38" s="69"/>
      <c r="G38" s="69"/>
      <c r="H38" s="69"/>
      <c r="I38" s="69"/>
      <c r="J38" s="69"/>
      <c r="K38" s="69"/>
      <c r="L38" s="69"/>
      <c r="M38" s="69"/>
      <c r="N38" s="69"/>
      <c r="O38" s="69"/>
      <c r="P38" s="69"/>
      <c r="Q38" s="69"/>
      <c r="R38" s="69"/>
      <c r="S38" s="69"/>
    </row>
    <row r="39" spans="1:19" s="257" customFormat="1" x14ac:dyDescent="0.25">
      <c r="A39" s="319" t="s">
        <v>46</v>
      </c>
      <c r="B39" s="319"/>
      <c r="C39" s="319"/>
      <c r="D39" s="319"/>
      <c r="E39" s="319"/>
      <c r="F39" s="247"/>
      <c r="G39" s="247"/>
      <c r="H39" s="247"/>
      <c r="I39" s="240"/>
      <c r="L39" s="247" t="s">
        <v>953</v>
      </c>
      <c r="M39" s="240"/>
      <c r="N39" s="247"/>
      <c r="O39" s="247"/>
      <c r="P39" s="247"/>
      <c r="Q39" s="247"/>
      <c r="R39" s="247"/>
      <c r="S39" s="247"/>
    </row>
    <row r="45" spans="1:19" x14ac:dyDescent="0.25">
      <c r="B45" s="394" t="s">
        <v>1033</v>
      </c>
      <c r="C45" s="394"/>
      <c r="L45" s="394" t="s">
        <v>1034</v>
      </c>
      <c r="M45" s="394"/>
      <c r="N45" s="394"/>
      <c r="O45" s="394"/>
    </row>
  </sheetData>
  <mergeCells count="18">
    <mergeCell ref="B45:C45"/>
    <mergeCell ref="L45:O45"/>
    <mergeCell ref="Q10:S11"/>
    <mergeCell ref="F11:I11"/>
    <mergeCell ref="J11:M11"/>
    <mergeCell ref="A39:E39"/>
    <mergeCell ref="A3:C3"/>
    <mergeCell ref="H3:P3"/>
    <mergeCell ref="A4:C4"/>
    <mergeCell ref="H4:P4"/>
    <mergeCell ref="H6:P6"/>
    <mergeCell ref="A10:A12"/>
    <mergeCell ref="B10:B12"/>
    <mergeCell ref="C10:C12"/>
    <mergeCell ref="D10:D12"/>
    <mergeCell ref="E10:E12"/>
    <mergeCell ref="F10:M10"/>
    <mergeCell ref="N10:P11"/>
  </mergeCells>
  <printOptions horizontalCentered="1"/>
  <pageMargins left="0.3" right="0.2" top="0.2" bottom="0.2" header="0" footer="0"/>
  <pageSetup paperSize="9" scale="87" fitToHeight="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U63"/>
  <sheetViews>
    <sheetView topLeftCell="A10" zoomScale="60" zoomScaleNormal="60" workbookViewId="0">
      <pane xSplit="19" ySplit="4" topLeftCell="T14" activePane="bottomRight" state="frozen"/>
      <selection activeCell="A10" sqref="A10"/>
      <selection pane="topRight" activeCell="T10" sqref="T10"/>
      <selection pane="bottomLeft" activeCell="A14" sqref="A14"/>
      <selection pane="bottomRight" activeCell="O38" sqref="O38"/>
    </sheetView>
  </sheetViews>
  <sheetFormatPr defaultColWidth="9.140625" defaultRowHeight="16.5" x14ac:dyDescent="0.25"/>
  <cols>
    <col min="1" max="1" width="7.42578125" style="152" customWidth="1"/>
    <col min="2" max="2" width="23.140625" style="259" customWidth="1"/>
    <col min="3" max="3" width="12.42578125" style="152" customWidth="1"/>
    <col min="4" max="4" width="9.7109375" style="152" customWidth="1"/>
    <col min="5" max="5" width="9.28515625" style="152" customWidth="1"/>
    <col min="6" max="6" width="8.85546875" style="152" bestFit="1" customWidth="1"/>
    <col min="7" max="7" width="12" style="152" customWidth="1"/>
    <col min="8" max="8" width="6.7109375" style="152" customWidth="1"/>
    <col min="9" max="9" width="8.140625" style="152" customWidth="1"/>
    <col min="10" max="10" width="6.7109375" style="152" customWidth="1"/>
    <col min="11" max="11" width="7.85546875" style="152" customWidth="1"/>
    <col min="12" max="12" width="8" style="152" customWidth="1"/>
    <col min="13" max="13" width="12" style="152" bestFit="1" customWidth="1"/>
    <col min="14" max="14" width="6.5703125" style="152" customWidth="1"/>
    <col min="15" max="15" width="7" style="152" customWidth="1"/>
    <col min="16" max="16" width="6.85546875" style="152" customWidth="1"/>
    <col min="17" max="17" width="8.140625" style="152" customWidth="1"/>
    <col min="18" max="19" width="9.140625" style="152"/>
    <col min="20" max="21" width="14.85546875" style="152" bestFit="1" customWidth="1"/>
    <col min="22" max="16384" width="9.140625" style="152"/>
  </cols>
  <sheetData>
    <row r="1" spans="1:21" ht="38.450000000000003" customHeight="1" x14ac:dyDescent="0.25">
      <c r="A1" s="158" t="s">
        <v>903</v>
      </c>
      <c r="B1" s="258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9"/>
      <c r="O1" s="151"/>
      <c r="P1" s="151"/>
      <c r="Q1" s="151"/>
    </row>
    <row r="2" spans="1:21" ht="20.25" customHeight="1" x14ac:dyDescent="0.25">
      <c r="K2" s="160"/>
    </row>
    <row r="3" spans="1:21" ht="18" customHeight="1" x14ac:dyDescent="0.25">
      <c r="A3" s="319" t="s">
        <v>904</v>
      </c>
      <c r="B3" s="319"/>
      <c r="C3" s="319"/>
      <c r="D3" s="319"/>
      <c r="F3" s="319" t="s">
        <v>31</v>
      </c>
      <c r="G3" s="319"/>
      <c r="H3" s="319"/>
      <c r="I3" s="319"/>
      <c r="J3" s="319"/>
      <c r="K3" s="319"/>
      <c r="L3" s="319"/>
      <c r="M3" s="319"/>
      <c r="N3" s="319"/>
      <c r="O3" s="319"/>
      <c r="P3" s="319"/>
    </row>
    <row r="4" spans="1:21" ht="19.5" customHeight="1" x14ac:dyDescent="0.25">
      <c r="A4" s="319"/>
      <c r="B4" s="319"/>
      <c r="C4" s="319"/>
      <c r="D4" s="319"/>
      <c r="F4" s="325" t="s">
        <v>32</v>
      </c>
      <c r="G4" s="325"/>
      <c r="H4" s="325"/>
      <c r="I4" s="325"/>
      <c r="J4" s="325"/>
      <c r="K4" s="325"/>
      <c r="L4" s="325"/>
      <c r="M4" s="325"/>
      <c r="N4" s="325"/>
      <c r="O4" s="325"/>
      <c r="P4" s="325"/>
    </row>
    <row r="5" spans="1:21" ht="13.5" customHeight="1" x14ac:dyDescent="0.25"/>
    <row r="6" spans="1:21" ht="16.5" customHeight="1" x14ac:dyDescent="0.3">
      <c r="F6" s="326" t="s">
        <v>905</v>
      </c>
      <c r="G6" s="326"/>
      <c r="H6" s="326"/>
      <c r="I6" s="326"/>
      <c r="J6" s="326"/>
      <c r="K6" s="326"/>
      <c r="L6" s="326"/>
      <c r="M6" s="326"/>
      <c r="N6" s="326"/>
      <c r="O6" s="326"/>
      <c r="P6" s="326"/>
    </row>
    <row r="8" spans="1:21" ht="18.75" x14ac:dyDescent="0.3">
      <c r="A8" s="324" t="s">
        <v>906</v>
      </c>
      <c r="B8" s="324"/>
      <c r="C8" s="324"/>
      <c r="D8" s="324"/>
      <c r="E8" s="324"/>
      <c r="F8" s="324"/>
      <c r="G8" s="324"/>
      <c r="H8" s="324"/>
      <c r="I8" s="324"/>
      <c r="J8" s="324"/>
      <c r="K8" s="324"/>
      <c r="L8" s="324"/>
      <c r="M8" s="324"/>
      <c r="N8" s="324"/>
      <c r="O8" s="324"/>
      <c r="P8" s="324"/>
      <c r="Q8" s="324"/>
    </row>
    <row r="9" spans="1:21" ht="13.5" customHeight="1" x14ac:dyDescent="0.25"/>
    <row r="10" spans="1:21" s="161" customFormat="1" ht="30" customHeight="1" x14ac:dyDescent="0.25">
      <c r="A10" s="328" t="s">
        <v>52</v>
      </c>
      <c r="B10" s="328" t="s">
        <v>907</v>
      </c>
      <c r="C10" s="328" t="s">
        <v>908</v>
      </c>
      <c r="D10" s="328" t="s">
        <v>909</v>
      </c>
      <c r="E10" s="328" t="s">
        <v>910</v>
      </c>
      <c r="F10" s="328" t="s">
        <v>911</v>
      </c>
      <c r="G10" s="330"/>
      <c r="H10" s="330"/>
      <c r="I10" s="330"/>
      <c r="J10" s="330"/>
      <c r="K10" s="330"/>
      <c r="L10" s="330"/>
      <c r="M10" s="330"/>
      <c r="N10" s="330"/>
      <c r="O10" s="330"/>
      <c r="P10" s="330"/>
      <c r="Q10" s="331"/>
      <c r="R10" s="329" t="s">
        <v>912</v>
      </c>
      <c r="S10" s="329"/>
    </row>
    <row r="11" spans="1:21" s="161" customFormat="1" ht="30" customHeight="1" x14ac:dyDescent="0.25">
      <c r="A11" s="328"/>
      <c r="B11" s="328"/>
      <c r="C11" s="328"/>
      <c r="D11" s="328"/>
      <c r="E11" s="328"/>
      <c r="F11" s="328" t="s">
        <v>913</v>
      </c>
      <c r="G11" s="328"/>
      <c r="H11" s="328"/>
      <c r="I11" s="328"/>
      <c r="J11" s="328"/>
      <c r="K11" s="328"/>
      <c r="L11" s="328" t="s">
        <v>914</v>
      </c>
      <c r="M11" s="328"/>
      <c r="N11" s="328"/>
      <c r="O11" s="328"/>
      <c r="P11" s="328"/>
      <c r="Q11" s="328"/>
      <c r="R11" s="329"/>
      <c r="S11" s="329"/>
    </row>
    <row r="12" spans="1:21" s="161" customFormat="1" ht="154.5" customHeight="1" x14ac:dyDescent="0.25">
      <c r="A12" s="328"/>
      <c r="B12" s="328"/>
      <c r="C12" s="328"/>
      <c r="D12" s="328"/>
      <c r="E12" s="328"/>
      <c r="F12" s="153" t="s">
        <v>915</v>
      </c>
      <c r="G12" s="153" t="s">
        <v>916</v>
      </c>
      <c r="H12" s="153" t="s">
        <v>917</v>
      </c>
      <c r="I12" s="153" t="s">
        <v>918</v>
      </c>
      <c r="J12" s="153" t="s">
        <v>919</v>
      </c>
      <c r="K12" s="153" t="s">
        <v>920</v>
      </c>
      <c r="L12" s="153" t="s">
        <v>921</v>
      </c>
      <c r="M12" s="153" t="s">
        <v>922</v>
      </c>
      <c r="N12" s="153" t="s">
        <v>923</v>
      </c>
      <c r="O12" s="153" t="s">
        <v>924</v>
      </c>
      <c r="P12" s="153" t="s">
        <v>925</v>
      </c>
      <c r="Q12" s="153" t="s">
        <v>926</v>
      </c>
      <c r="R12" s="162" t="s">
        <v>927</v>
      </c>
      <c r="S12" s="162" t="s">
        <v>928</v>
      </c>
    </row>
    <row r="13" spans="1:21" s="161" customFormat="1" ht="30" customHeight="1" x14ac:dyDescent="0.25">
      <c r="A13" s="154" t="s">
        <v>929</v>
      </c>
      <c r="B13" s="154" t="s">
        <v>930</v>
      </c>
      <c r="C13" s="154" t="s">
        <v>931</v>
      </c>
      <c r="D13" s="154" t="s">
        <v>53</v>
      </c>
      <c r="E13" s="154" t="s">
        <v>60</v>
      </c>
      <c r="F13" s="154" t="s">
        <v>61</v>
      </c>
      <c r="G13" s="154" t="s">
        <v>932</v>
      </c>
      <c r="H13" s="154" t="s">
        <v>63</v>
      </c>
      <c r="I13" s="154" t="s">
        <v>64</v>
      </c>
      <c r="J13" s="154" t="s">
        <v>65</v>
      </c>
      <c r="K13" s="154" t="s">
        <v>66</v>
      </c>
      <c r="L13" s="154" t="s">
        <v>67</v>
      </c>
      <c r="M13" s="154" t="s">
        <v>933</v>
      </c>
      <c r="N13" s="154" t="s">
        <v>69</v>
      </c>
      <c r="O13" s="154" t="s">
        <v>70</v>
      </c>
      <c r="P13" s="154" t="s">
        <v>71</v>
      </c>
      <c r="Q13" s="154" t="s">
        <v>72</v>
      </c>
      <c r="R13" s="154" t="s">
        <v>73</v>
      </c>
      <c r="S13" s="154" t="s">
        <v>74</v>
      </c>
    </row>
    <row r="14" spans="1:21" s="161" customFormat="1" ht="24.75" customHeight="1" x14ac:dyDescent="0.25">
      <c r="A14" s="327">
        <v>1</v>
      </c>
      <c r="B14" s="327" t="s">
        <v>101</v>
      </c>
      <c r="C14" s="157" t="s">
        <v>934</v>
      </c>
      <c r="D14" s="166">
        <v>594</v>
      </c>
      <c r="E14" s="166"/>
      <c r="F14" s="166">
        <f>COUNTIFS('6.1_DS HN sau RS'!$L$11:$L$55,T14,'6.1_DS HN sau RS'!$S$11:$S$55,"chủ hô")</f>
        <v>2</v>
      </c>
      <c r="G14" s="168">
        <f>ROUND(F14/D14*100,2)</f>
        <v>0.34</v>
      </c>
      <c r="H14" s="166"/>
      <c r="I14" s="166">
        <v>1</v>
      </c>
      <c r="J14" s="166"/>
      <c r="K14" s="166"/>
      <c r="L14" s="166">
        <f>COUNTIFS('6.2_DS HCN sau RS'!$L$12:$L$306,T14,'6.2_DS HCN sau RS'!$S$12:$S$306,"Chủ hộ")</f>
        <v>6</v>
      </c>
      <c r="M14" s="166">
        <f>ROUND(L14/D14*100,2)</f>
        <v>1.01</v>
      </c>
      <c r="N14" s="166"/>
      <c r="O14" s="166"/>
      <c r="P14" s="166"/>
      <c r="Q14" s="166"/>
      <c r="R14" s="166"/>
      <c r="S14" s="166"/>
      <c r="T14" s="161" t="s">
        <v>101</v>
      </c>
      <c r="U14" s="152"/>
    </row>
    <row r="15" spans="1:21" s="161" customFormat="1" ht="24.75" customHeight="1" x14ac:dyDescent="0.25">
      <c r="A15" s="327"/>
      <c r="B15" s="327"/>
      <c r="C15" s="157" t="s">
        <v>935</v>
      </c>
      <c r="D15" s="166">
        <v>1851</v>
      </c>
      <c r="E15" s="166"/>
      <c r="F15" s="166">
        <f>COUNTIF('6.1_DS HN sau RS'!$L$11:$L$55,T15)</f>
        <v>2</v>
      </c>
      <c r="G15" s="168">
        <f t="shared" ref="G15:G61" si="0">ROUND(F15/D15*100,2)</f>
        <v>0.11</v>
      </c>
      <c r="H15" s="166"/>
      <c r="I15" s="166"/>
      <c r="J15" s="166"/>
      <c r="K15" s="166"/>
      <c r="L15" s="166">
        <f>COUNTIF('6.2_DS HCN sau RS'!$L$12:$L$306,T14)</f>
        <v>39</v>
      </c>
      <c r="M15" s="166">
        <f t="shared" ref="M15:M61" si="1">ROUND(L15/D15*100,2)</f>
        <v>2.11</v>
      </c>
      <c r="N15" s="166"/>
      <c r="O15" s="166"/>
      <c r="P15" s="166"/>
      <c r="Q15" s="166"/>
      <c r="R15" s="166"/>
      <c r="S15" s="166"/>
      <c r="T15" s="161" t="s">
        <v>101</v>
      </c>
      <c r="U15" s="152"/>
    </row>
    <row r="16" spans="1:21" s="161" customFormat="1" ht="24.75" customHeight="1" x14ac:dyDescent="0.25">
      <c r="A16" s="327">
        <v>2</v>
      </c>
      <c r="B16" s="327" t="s">
        <v>108</v>
      </c>
      <c r="C16" s="157" t="s">
        <v>934</v>
      </c>
      <c r="D16" s="166">
        <v>561</v>
      </c>
      <c r="E16" s="166"/>
      <c r="F16" s="166">
        <f>COUNTIFS('6.1_DS HN sau RS'!$L$11:$L$55,T16,'6.1_DS HN sau RS'!$S$11:$S$55,"chủ hô")</f>
        <v>3</v>
      </c>
      <c r="G16" s="168">
        <f t="shared" si="0"/>
        <v>0.53</v>
      </c>
      <c r="H16" s="166"/>
      <c r="I16" s="166">
        <v>2</v>
      </c>
      <c r="J16" s="166"/>
      <c r="K16" s="166"/>
      <c r="L16" s="166">
        <f>COUNTIFS('6.2_DS HCN sau RS'!$L$12:$L$306,T16,'6.2_DS HCN sau RS'!$S$12:$S$306,"Chủ hộ")</f>
        <v>10</v>
      </c>
      <c r="M16" s="166">
        <f t="shared" si="1"/>
        <v>1.78</v>
      </c>
      <c r="N16" s="166"/>
      <c r="O16" s="166"/>
      <c r="P16" s="166"/>
      <c r="Q16" s="166"/>
      <c r="R16" s="166"/>
      <c r="S16" s="166"/>
      <c r="T16" s="161" t="s">
        <v>108</v>
      </c>
      <c r="U16" s="152"/>
    </row>
    <row r="17" spans="1:21" s="161" customFormat="1" ht="24.75" customHeight="1" x14ac:dyDescent="0.25">
      <c r="A17" s="327"/>
      <c r="B17" s="327"/>
      <c r="C17" s="157" t="s">
        <v>935</v>
      </c>
      <c r="D17" s="166">
        <v>1802</v>
      </c>
      <c r="E17" s="166"/>
      <c r="F17" s="166">
        <f>COUNTIF('6.1_DS HN sau RS'!$L$11:$L$55,T17)</f>
        <v>4</v>
      </c>
      <c r="G17" s="168">
        <f t="shared" si="0"/>
        <v>0.22</v>
      </c>
      <c r="H17" s="166"/>
      <c r="I17" s="166"/>
      <c r="J17" s="166"/>
      <c r="K17" s="166"/>
      <c r="L17" s="166">
        <f>COUNTIF('6.2_DS HCN sau RS'!$L$12:$L$306,T16)</f>
        <v>28</v>
      </c>
      <c r="M17" s="166">
        <f t="shared" si="1"/>
        <v>1.55</v>
      </c>
      <c r="N17" s="166"/>
      <c r="O17" s="166"/>
      <c r="P17" s="166"/>
      <c r="Q17" s="166"/>
      <c r="R17" s="166"/>
      <c r="S17" s="166"/>
      <c r="T17" s="161" t="s">
        <v>108</v>
      </c>
      <c r="U17" s="152"/>
    </row>
    <row r="18" spans="1:21" s="161" customFormat="1" ht="24.75" customHeight="1" x14ac:dyDescent="0.25">
      <c r="A18" s="327">
        <v>3</v>
      </c>
      <c r="B18" s="327" t="s">
        <v>118</v>
      </c>
      <c r="C18" s="157" t="s">
        <v>934</v>
      </c>
      <c r="D18" s="166">
        <v>565</v>
      </c>
      <c r="E18" s="166"/>
      <c r="F18" s="166">
        <f>COUNTIFS('6.1_DS HN sau RS'!$L$11:$L$55,T18,'6.1_DS HN sau RS'!$S$11:$S$55,"chủ hô")</f>
        <v>1</v>
      </c>
      <c r="G18" s="168">
        <f t="shared" si="0"/>
        <v>0.18</v>
      </c>
      <c r="H18" s="166"/>
      <c r="I18" s="166">
        <v>1</v>
      </c>
      <c r="J18" s="166"/>
      <c r="K18" s="166"/>
      <c r="L18" s="166">
        <f>COUNTIFS('6.2_DS HCN sau RS'!$L$12:$L$306,T18,'6.2_DS HCN sau RS'!$S$12:$S$306,"Chủ hộ")</f>
        <v>8</v>
      </c>
      <c r="M18" s="166">
        <f t="shared" si="1"/>
        <v>1.42</v>
      </c>
      <c r="N18" s="166"/>
      <c r="O18" s="166"/>
      <c r="P18" s="166"/>
      <c r="Q18" s="166"/>
      <c r="R18" s="166"/>
      <c r="S18" s="166"/>
      <c r="T18" s="161" t="s">
        <v>118</v>
      </c>
      <c r="U18" s="152"/>
    </row>
    <row r="19" spans="1:21" s="161" customFormat="1" ht="24.75" customHeight="1" x14ac:dyDescent="0.25">
      <c r="A19" s="327"/>
      <c r="B19" s="327"/>
      <c r="C19" s="157" t="s">
        <v>935</v>
      </c>
      <c r="D19" s="166">
        <v>1825</v>
      </c>
      <c r="E19" s="166"/>
      <c r="F19" s="166">
        <f>COUNTIF('6.1_DS HN sau RS'!$L$11:$L$55,T19)</f>
        <v>1</v>
      </c>
      <c r="G19" s="168">
        <f t="shared" si="0"/>
        <v>0.05</v>
      </c>
      <c r="H19" s="166"/>
      <c r="I19" s="166"/>
      <c r="J19" s="166"/>
      <c r="K19" s="166"/>
      <c r="L19" s="166">
        <f>COUNTIF('6.2_DS HCN sau RS'!$L$12:$L$306,T18)</f>
        <v>23</v>
      </c>
      <c r="M19" s="166">
        <f t="shared" si="1"/>
        <v>1.26</v>
      </c>
      <c r="N19" s="166"/>
      <c r="O19" s="166"/>
      <c r="P19" s="166"/>
      <c r="Q19" s="166"/>
      <c r="R19" s="166"/>
      <c r="S19" s="166"/>
      <c r="T19" s="161" t="s">
        <v>118</v>
      </c>
      <c r="U19" s="152"/>
    </row>
    <row r="20" spans="1:21" s="161" customFormat="1" ht="24.75" customHeight="1" x14ac:dyDescent="0.25">
      <c r="A20" s="327">
        <v>4</v>
      </c>
      <c r="B20" s="327" t="s">
        <v>119</v>
      </c>
      <c r="C20" s="157" t="s">
        <v>934</v>
      </c>
      <c r="D20" s="166">
        <v>568</v>
      </c>
      <c r="E20" s="166"/>
      <c r="F20" s="166">
        <f>COUNTIFS('6.1_DS HN sau RS'!$L$11:$L$55,T20,'6.1_DS HN sau RS'!$S$11:$S$55,"chủ hô")</f>
        <v>0</v>
      </c>
      <c r="G20" s="168">
        <f t="shared" si="0"/>
        <v>0</v>
      </c>
      <c r="H20" s="166"/>
      <c r="I20" s="166"/>
      <c r="J20" s="166"/>
      <c r="K20" s="166"/>
      <c r="L20" s="166">
        <f>COUNTIFS('6.2_DS HCN sau RS'!$L$12:$L$306,T20,'6.2_DS HCN sau RS'!$S$12:$S$306,"Chủ hộ")</f>
        <v>10</v>
      </c>
      <c r="M20" s="166">
        <f t="shared" si="1"/>
        <v>1.76</v>
      </c>
      <c r="N20" s="166"/>
      <c r="O20" s="166"/>
      <c r="P20" s="166"/>
      <c r="Q20" s="166"/>
      <c r="R20" s="166"/>
      <c r="S20" s="166"/>
      <c r="T20" s="161" t="s">
        <v>119</v>
      </c>
      <c r="U20" s="152"/>
    </row>
    <row r="21" spans="1:21" s="161" customFormat="1" ht="24.75" customHeight="1" x14ac:dyDescent="0.25">
      <c r="A21" s="327"/>
      <c r="B21" s="327"/>
      <c r="C21" s="157" t="s">
        <v>935</v>
      </c>
      <c r="D21" s="166">
        <v>1905</v>
      </c>
      <c r="E21" s="166"/>
      <c r="F21" s="166">
        <f>COUNTIF('6.1_DS HN sau RS'!$L$11:$L$55,T21)</f>
        <v>0</v>
      </c>
      <c r="G21" s="168">
        <f t="shared" si="0"/>
        <v>0</v>
      </c>
      <c r="H21" s="166"/>
      <c r="I21" s="166"/>
      <c r="J21" s="166"/>
      <c r="K21" s="166"/>
      <c r="L21" s="166">
        <f>COUNTIF('6.2_DS HCN sau RS'!$L$12:$L$306,T20)</f>
        <v>25</v>
      </c>
      <c r="M21" s="166">
        <f t="shared" si="1"/>
        <v>1.31</v>
      </c>
      <c r="N21" s="166"/>
      <c r="O21" s="166"/>
      <c r="P21" s="166"/>
      <c r="Q21" s="166"/>
      <c r="R21" s="166"/>
      <c r="S21" s="166"/>
      <c r="T21" s="161" t="s">
        <v>119</v>
      </c>
      <c r="U21" s="152"/>
    </row>
    <row r="22" spans="1:21" s="161" customFormat="1" ht="24.75" customHeight="1" x14ac:dyDescent="0.25">
      <c r="A22" s="327">
        <v>5</v>
      </c>
      <c r="B22" s="327" t="s">
        <v>126</v>
      </c>
      <c r="C22" s="157" t="s">
        <v>934</v>
      </c>
      <c r="D22" s="166">
        <v>572</v>
      </c>
      <c r="E22" s="166"/>
      <c r="F22" s="166">
        <f>COUNTIFS('6.1_DS HN sau RS'!$L$11:$L$55,T22,'6.1_DS HN sau RS'!$S$11:$S$55,"chủ hô")</f>
        <v>1</v>
      </c>
      <c r="G22" s="168">
        <f t="shared" si="0"/>
        <v>0.17</v>
      </c>
      <c r="H22" s="166"/>
      <c r="I22" s="166">
        <v>1</v>
      </c>
      <c r="J22" s="166"/>
      <c r="K22" s="166"/>
      <c r="L22" s="166">
        <f>COUNTIFS('6.2_DS HCN sau RS'!$L$12:$L$306,T22,'6.2_DS HCN sau RS'!$S$12:$S$306,"Chủ hộ")</f>
        <v>8</v>
      </c>
      <c r="M22" s="166">
        <f t="shared" si="1"/>
        <v>1.4</v>
      </c>
      <c r="N22" s="166"/>
      <c r="O22" s="166"/>
      <c r="P22" s="166"/>
      <c r="Q22" s="166"/>
      <c r="R22" s="166"/>
      <c r="S22" s="166"/>
      <c r="T22" s="161" t="s">
        <v>126</v>
      </c>
      <c r="U22" s="152"/>
    </row>
    <row r="23" spans="1:21" s="161" customFormat="1" ht="24.75" customHeight="1" x14ac:dyDescent="0.25">
      <c r="A23" s="327"/>
      <c r="B23" s="327"/>
      <c r="C23" s="157" t="s">
        <v>935</v>
      </c>
      <c r="D23" s="166">
        <v>1702</v>
      </c>
      <c r="E23" s="166"/>
      <c r="F23" s="166">
        <f>COUNTIF('6.1_DS HN sau RS'!$L$11:$L$55,T23)</f>
        <v>1</v>
      </c>
      <c r="G23" s="168">
        <f t="shared" si="0"/>
        <v>0.06</v>
      </c>
      <c r="H23" s="166"/>
      <c r="I23" s="166"/>
      <c r="J23" s="166"/>
      <c r="K23" s="166"/>
      <c r="L23" s="166">
        <f>COUNTIF('6.2_DS HCN sau RS'!$L$12:$L$306,T22)</f>
        <v>26</v>
      </c>
      <c r="M23" s="166">
        <f t="shared" si="1"/>
        <v>1.53</v>
      </c>
      <c r="N23" s="166"/>
      <c r="O23" s="166"/>
      <c r="P23" s="166"/>
      <c r="Q23" s="166"/>
      <c r="R23" s="166"/>
      <c r="S23" s="166"/>
      <c r="T23" s="161" t="s">
        <v>126</v>
      </c>
      <c r="U23" s="152"/>
    </row>
    <row r="24" spans="1:21" s="161" customFormat="1" ht="24.75" customHeight="1" x14ac:dyDescent="0.25">
      <c r="A24" s="327">
        <v>6</v>
      </c>
      <c r="B24" s="327" t="s">
        <v>498</v>
      </c>
      <c r="C24" s="157" t="s">
        <v>934</v>
      </c>
      <c r="D24" s="166">
        <v>530</v>
      </c>
      <c r="E24" s="166"/>
      <c r="F24" s="166">
        <f>COUNTIFS('6.1_DS HN sau RS'!$L$11:$L$55,T24,'6.1_DS HN sau RS'!$S$11:$S$55,"chủ hô")</f>
        <v>0</v>
      </c>
      <c r="G24" s="168">
        <f t="shared" si="0"/>
        <v>0</v>
      </c>
      <c r="H24" s="166"/>
      <c r="I24" s="166"/>
      <c r="J24" s="166"/>
      <c r="K24" s="166"/>
      <c r="L24" s="166">
        <f>COUNTIFS('6.2_DS HCN sau RS'!$L$12:$L$306,T24,'6.2_DS HCN sau RS'!$S$12:$S$306,"Chủ hộ")</f>
        <v>8</v>
      </c>
      <c r="M24" s="166">
        <f t="shared" si="1"/>
        <v>1.51</v>
      </c>
      <c r="N24" s="166"/>
      <c r="O24" s="166"/>
      <c r="P24" s="166"/>
      <c r="Q24" s="166"/>
      <c r="R24" s="166"/>
      <c r="S24" s="166"/>
      <c r="T24" s="161" t="s">
        <v>498</v>
      </c>
      <c r="U24" s="152"/>
    </row>
    <row r="25" spans="1:21" s="161" customFormat="1" ht="24.75" customHeight="1" x14ac:dyDescent="0.25">
      <c r="A25" s="327"/>
      <c r="B25" s="327"/>
      <c r="C25" s="157" t="s">
        <v>935</v>
      </c>
      <c r="D25" s="166">
        <v>1935</v>
      </c>
      <c r="E25" s="166"/>
      <c r="F25" s="166">
        <f>COUNTIF('6.1_DS HN sau RS'!$L$11:$L$55,T25)</f>
        <v>0</v>
      </c>
      <c r="G25" s="168">
        <f t="shared" si="0"/>
        <v>0</v>
      </c>
      <c r="H25" s="166"/>
      <c r="I25" s="166"/>
      <c r="J25" s="166"/>
      <c r="K25" s="166"/>
      <c r="L25" s="166">
        <f>COUNTIF('6.2_DS HCN sau RS'!$L$12:$L$306,T24)</f>
        <v>26</v>
      </c>
      <c r="M25" s="166">
        <f t="shared" si="1"/>
        <v>1.34</v>
      </c>
      <c r="N25" s="166"/>
      <c r="O25" s="166"/>
      <c r="P25" s="166"/>
      <c r="Q25" s="166"/>
      <c r="R25" s="166"/>
      <c r="S25" s="166"/>
      <c r="T25" s="161" t="s">
        <v>498</v>
      </c>
      <c r="U25" s="152"/>
    </row>
    <row r="26" spans="1:21" s="244" customFormat="1" ht="24.75" customHeight="1" x14ac:dyDescent="0.25">
      <c r="A26" s="332">
        <v>7</v>
      </c>
      <c r="B26" s="332" t="s">
        <v>936</v>
      </c>
      <c r="C26" s="241" t="s">
        <v>934</v>
      </c>
      <c r="D26" s="242">
        <v>267</v>
      </c>
      <c r="E26" s="242"/>
      <c r="F26" s="242">
        <f>COUNTIFS('6.1_DS HN sau RS'!$L$11:$L$55,T26,'6.1_DS HN sau RS'!$S$11:$S$55,"chủ hô")</f>
        <v>0</v>
      </c>
      <c r="G26" s="243">
        <f t="shared" si="0"/>
        <v>0</v>
      </c>
      <c r="H26" s="242"/>
      <c r="I26" s="242"/>
      <c r="J26" s="242"/>
      <c r="K26" s="242"/>
      <c r="L26" s="242">
        <f>COUNTIFS('6.2_DS HCN sau RS'!$L$12:$L$306,T26,'6.2_DS HCN sau RS'!$S$12:$S$306,"Chủ hộ")</f>
        <v>0</v>
      </c>
      <c r="M26" s="242">
        <f t="shared" si="1"/>
        <v>0</v>
      </c>
      <c r="N26" s="242"/>
      <c r="O26" s="242"/>
      <c r="P26" s="242"/>
      <c r="Q26" s="242"/>
      <c r="R26" s="242"/>
      <c r="S26" s="242"/>
      <c r="T26" s="244" t="s">
        <v>954</v>
      </c>
      <c r="U26" s="245"/>
    </row>
    <row r="27" spans="1:21" s="244" customFormat="1" ht="24.75" customHeight="1" x14ac:dyDescent="0.25">
      <c r="A27" s="332"/>
      <c r="B27" s="332"/>
      <c r="C27" s="241" t="s">
        <v>935</v>
      </c>
      <c r="D27" s="242">
        <v>909</v>
      </c>
      <c r="E27" s="242"/>
      <c r="F27" s="242">
        <f>COUNTIF('6.1_DS HN sau RS'!$L$11:$L$55,T27)</f>
        <v>0</v>
      </c>
      <c r="G27" s="243">
        <f t="shared" si="0"/>
        <v>0</v>
      </c>
      <c r="H27" s="242"/>
      <c r="I27" s="242"/>
      <c r="J27" s="242"/>
      <c r="K27" s="242"/>
      <c r="L27" s="242">
        <f>COUNTIF('6.2_DS HCN sau RS'!$L$12:$L$306,T26)</f>
        <v>0</v>
      </c>
      <c r="M27" s="242">
        <f t="shared" si="1"/>
        <v>0</v>
      </c>
      <c r="N27" s="242"/>
      <c r="O27" s="242"/>
      <c r="P27" s="242"/>
      <c r="Q27" s="242"/>
      <c r="R27" s="242"/>
      <c r="S27" s="242"/>
      <c r="T27" s="244" t="s">
        <v>954</v>
      </c>
      <c r="U27" s="245"/>
    </row>
    <row r="28" spans="1:21" s="161" customFormat="1" ht="24.75" customHeight="1" x14ac:dyDescent="0.25">
      <c r="A28" s="327">
        <v>8</v>
      </c>
      <c r="B28" s="327" t="s">
        <v>937</v>
      </c>
      <c r="C28" s="157" t="s">
        <v>934</v>
      </c>
      <c r="D28" s="166">
        <v>275</v>
      </c>
      <c r="E28" s="166"/>
      <c r="F28" s="166">
        <f>COUNTIFS('6.1_DS HN sau RS'!$L$11:$L$55,T28,'6.1_DS HN sau RS'!$S$11:$S$55,"chủ hô")</f>
        <v>1</v>
      </c>
      <c r="G28" s="168">
        <f t="shared" si="0"/>
        <v>0.36</v>
      </c>
      <c r="H28" s="166"/>
      <c r="I28" s="166">
        <v>1</v>
      </c>
      <c r="J28" s="166"/>
      <c r="K28" s="166"/>
      <c r="L28" s="166">
        <f>COUNTIFS('6.2_DS HCN sau RS'!$L$12:$L$306,T28,'6.2_DS HCN sau RS'!$S$12:$S$306,"Chủ hộ")</f>
        <v>1</v>
      </c>
      <c r="M28" s="166">
        <f t="shared" si="1"/>
        <v>0.36</v>
      </c>
      <c r="N28" s="166"/>
      <c r="O28" s="166"/>
      <c r="P28" s="166"/>
      <c r="Q28" s="166"/>
      <c r="R28" s="166"/>
      <c r="S28" s="166"/>
      <c r="T28" s="161" t="s">
        <v>144</v>
      </c>
      <c r="U28" s="152"/>
    </row>
    <row r="29" spans="1:21" s="161" customFormat="1" ht="24.75" customHeight="1" x14ac:dyDescent="0.25">
      <c r="A29" s="327"/>
      <c r="B29" s="327"/>
      <c r="C29" s="157" t="s">
        <v>935</v>
      </c>
      <c r="D29" s="166">
        <v>926</v>
      </c>
      <c r="E29" s="166"/>
      <c r="F29" s="166">
        <f>COUNTIF('6.1_DS HN sau RS'!$L$11:$L$55,T29)</f>
        <v>2</v>
      </c>
      <c r="G29" s="168">
        <f t="shared" si="0"/>
        <v>0.22</v>
      </c>
      <c r="H29" s="166"/>
      <c r="I29" s="166"/>
      <c r="J29" s="166"/>
      <c r="K29" s="166"/>
      <c r="L29" s="166">
        <f>COUNTIF('6.2_DS HCN sau RS'!$L$12:$L$306,T28)</f>
        <v>2</v>
      </c>
      <c r="M29" s="166">
        <f t="shared" si="1"/>
        <v>0.22</v>
      </c>
      <c r="N29" s="166"/>
      <c r="O29" s="166"/>
      <c r="P29" s="166"/>
      <c r="Q29" s="166"/>
      <c r="R29" s="166"/>
      <c r="S29" s="166"/>
      <c r="T29" s="161" t="s">
        <v>144</v>
      </c>
      <c r="U29" s="152"/>
    </row>
    <row r="30" spans="1:21" s="161" customFormat="1" ht="24.75" customHeight="1" x14ac:dyDescent="0.25">
      <c r="A30" s="327">
        <v>9</v>
      </c>
      <c r="B30" s="327" t="s">
        <v>938</v>
      </c>
      <c r="C30" s="157" t="s">
        <v>934</v>
      </c>
      <c r="D30" s="166">
        <v>297</v>
      </c>
      <c r="E30" s="166"/>
      <c r="F30" s="166">
        <f>COUNTIFS('6.1_DS HN sau RS'!$L$11:$L$55,T30,'6.1_DS HN sau RS'!$S$11:$S$55,"chủ hô")</f>
        <v>1</v>
      </c>
      <c r="G30" s="168">
        <f t="shared" si="0"/>
        <v>0.34</v>
      </c>
      <c r="H30" s="166"/>
      <c r="I30" s="166">
        <v>1</v>
      </c>
      <c r="J30" s="166"/>
      <c r="K30" s="166"/>
      <c r="L30" s="166">
        <f>COUNTIFS('6.2_DS HCN sau RS'!$L$12:$L$306,T30,'6.2_DS HCN sau RS'!$S$12:$S$306,"Chủ hộ")</f>
        <v>0</v>
      </c>
      <c r="M30" s="166">
        <f t="shared" si="1"/>
        <v>0</v>
      </c>
      <c r="N30" s="166"/>
      <c r="O30" s="166"/>
      <c r="P30" s="166"/>
      <c r="Q30" s="166"/>
      <c r="R30" s="166"/>
      <c r="S30" s="166"/>
      <c r="T30" s="161" t="s">
        <v>150</v>
      </c>
      <c r="U30" s="152"/>
    </row>
    <row r="31" spans="1:21" s="161" customFormat="1" ht="24.75" customHeight="1" x14ac:dyDescent="0.25">
      <c r="A31" s="327"/>
      <c r="B31" s="327"/>
      <c r="C31" s="157" t="s">
        <v>935</v>
      </c>
      <c r="D31" s="166">
        <v>1003</v>
      </c>
      <c r="E31" s="166"/>
      <c r="F31" s="166">
        <f>COUNTIF('6.1_DS HN sau RS'!$L$11:$L$55,T31)</f>
        <v>2</v>
      </c>
      <c r="G31" s="168">
        <f t="shared" si="0"/>
        <v>0.2</v>
      </c>
      <c r="H31" s="166"/>
      <c r="I31" s="166"/>
      <c r="J31" s="166"/>
      <c r="K31" s="166"/>
      <c r="L31" s="166">
        <f>COUNTIF('6.2_DS HCN sau RS'!$L$12:$L$306,T30)</f>
        <v>0</v>
      </c>
      <c r="M31" s="166">
        <f t="shared" si="1"/>
        <v>0</v>
      </c>
      <c r="N31" s="166"/>
      <c r="O31" s="166"/>
      <c r="P31" s="166"/>
      <c r="Q31" s="166"/>
      <c r="R31" s="166"/>
      <c r="S31" s="166"/>
      <c r="T31" s="161" t="s">
        <v>150</v>
      </c>
      <c r="U31" s="152"/>
    </row>
    <row r="32" spans="1:21" s="161" customFormat="1" ht="24.75" customHeight="1" x14ac:dyDescent="0.25">
      <c r="A32" s="327">
        <v>10</v>
      </c>
      <c r="B32" s="327" t="s">
        <v>939</v>
      </c>
      <c r="C32" s="157" t="s">
        <v>934</v>
      </c>
      <c r="D32" s="166">
        <v>258</v>
      </c>
      <c r="E32" s="166"/>
      <c r="F32" s="166">
        <f>COUNTIFS('6.1_DS HN sau RS'!$L$11:$L$55,T32,'6.1_DS HN sau RS'!$S$11:$S$55,"chủ hô")</f>
        <v>0</v>
      </c>
      <c r="G32" s="168">
        <f t="shared" si="0"/>
        <v>0</v>
      </c>
      <c r="H32" s="166"/>
      <c r="I32" s="166"/>
      <c r="J32" s="166"/>
      <c r="K32" s="166"/>
      <c r="L32" s="166">
        <f>COUNTIFS('6.2_DS HCN sau RS'!$L$12:$L$306,T32,'6.2_DS HCN sau RS'!$S$12:$S$306,"Chủ hộ")</f>
        <v>2</v>
      </c>
      <c r="M32" s="166">
        <f t="shared" si="1"/>
        <v>0.78</v>
      </c>
      <c r="N32" s="166"/>
      <c r="O32" s="166"/>
      <c r="P32" s="166"/>
      <c r="Q32" s="166"/>
      <c r="R32" s="166"/>
      <c r="S32" s="166"/>
      <c r="T32" s="161" t="s">
        <v>597</v>
      </c>
      <c r="U32" s="152"/>
    </row>
    <row r="33" spans="1:21" s="161" customFormat="1" ht="24.75" customHeight="1" x14ac:dyDescent="0.25">
      <c r="A33" s="327"/>
      <c r="B33" s="327"/>
      <c r="C33" s="157" t="s">
        <v>935</v>
      </c>
      <c r="D33" s="166">
        <v>840</v>
      </c>
      <c r="E33" s="166"/>
      <c r="F33" s="166">
        <f>COUNTIF('6.1_DS HN sau RS'!$L$11:$L$55,T33)</f>
        <v>0</v>
      </c>
      <c r="G33" s="168">
        <f t="shared" si="0"/>
        <v>0</v>
      </c>
      <c r="H33" s="166"/>
      <c r="I33" s="166"/>
      <c r="J33" s="166"/>
      <c r="K33" s="166"/>
      <c r="L33" s="166">
        <f>COUNTIF('6.2_DS HCN sau RS'!$L$12:$L$306,T32)</f>
        <v>5</v>
      </c>
      <c r="M33" s="166">
        <f t="shared" si="1"/>
        <v>0.6</v>
      </c>
      <c r="N33" s="166"/>
      <c r="O33" s="166"/>
      <c r="P33" s="166"/>
      <c r="Q33" s="166"/>
      <c r="R33" s="166"/>
      <c r="S33" s="166"/>
      <c r="T33" s="161" t="s">
        <v>597</v>
      </c>
      <c r="U33" s="152"/>
    </row>
    <row r="34" spans="1:21" s="161" customFormat="1" ht="24.75" customHeight="1" x14ac:dyDescent="0.25">
      <c r="A34" s="327">
        <v>11</v>
      </c>
      <c r="B34" s="327" t="s">
        <v>940</v>
      </c>
      <c r="C34" s="157" t="s">
        <v>934</v>
      </c>
      <c r="D34" s="166">
        <v>455</v>
      </c>
      <c r="E34" s="166"/>
      <c r="F34" s="166">
        <f>COUNTIFS('6.1_DS HN sau RS'!$L$11:$L$55,T34,'6.1_DS HN sau RS'!$S$11:$S$55,"chủ hô")</f>
        <v>2</v>
      </c>
      <c r="G34" s="168">
        <f t="shared" si="0"/>
        <v>0.44</v>
      </c>
      <c r="H34" s="166"/>
      <c r="I34" s="166">
        <v>2</v>
      </c>
      <c r="J34" s="166"/>
      <c r="K34" s="166"/>
      <c r="L34" s="166">
        <f>COUNTIFS('6.2_DS HCN sau RS'!$L$12:$L$306,T34,'6.2_DS HCN sau RS'!$S$12:$S$306,"Chủ hộ")</f>
        <v>1</v>
      </c>
      <c r="M34" s="166">
        <f t="shared" si="1"/>
        <v>0.22</v>
      </c>
      <c r="N34" s="166"/>
      <c r="O34" s="166"/>
      <c r="P34" s="166"/>
      <c r="Q34" s="166"/>
      <c r="R34" s="166"/>
      <c r="S34" s="166"/>
      <c r="T34" s="161" t="s">
        <v>130</v>
      </c>
      <c r="U34" s="152"/>
    </row>
    <row r="35" spans="1:21" s="161" customFormat="1" ht="24.75" customHeight="1" x14ac:dyDescent="0.25">
      <c r="A35" s="327"/>
      <c r="B35" s="327"/>
      <c r="C35" s="157" t="s">
        <v>935</v>
      </c>
      <c r="D35" s="166">
        <v>1546</v>
      </c>
      <c r="E35" s="166"/>
      <c r="F35" s="166">
        <f>COUNTIF('6.1_DS HN sau RS'!$L$11:$L$55,T35)</f>
        <v>2</v>
      </c>
      <c r="G35" s="168">
        <f t="shared" si="0"/>
        <v>0.13</v>
      </c>
      <c r="H35" s="166"/>
      <c r="I35" s="166"/>
      <c r="J35" s="166"/>
      <c r="K35" s="166"/>
      <c r="L35" s="166">
        <f>COUNTIF('6.2_DS HCN sau RS'!$L$12:$L$306,T34)</f>
        <v>3</v>
      </c>
      <c r="M35" s="166">
        <f t="shared" si="1"/>
        <v>0.19</v>
      </c>
      <c r="N35" s="166"/>
      <c r="O35" s="166"/>
      <c r="P35" s="166"/>
      <c r="Q35" s="166"/>
      <c r="R35" s="166"/>
      <c r="S35" s="166"/>
      <c r="T35" s="161" t="s">
        <v>130</v>
      </c>
      <c r="U35" s="152"/>
    </row>
    <row r="36" spans="1:21" s="161" customFormat="1" ht="24.75" customHeight="1" x14ac:dyDescent="0.25">
      <c r="A36" s="327">
        <v>12</v>
      </c>
      <c r="B36" s="327" t="s">
        <v>941</v>
      </c>
      <c r="C36" s="157" t="s">
        <v>934</v>
      </c>
      <c r="D36" s="166">
        <v>348</v>
      </c>
      <c r="E36" s="166"/>
      <c r="F36" s="166">
        <f>COUNTIFS('6.1_DS HN sau RS'!$L$11:$L$55,T36,'6.1_DS HN sau RS'!$S$11:$S$55,"chủ hô")</f>
        <v>0</v>
      </c>
      <c r="G36" s="168">
        <f t="shared" si="0"/>
        <v>0</v>
      </c>
      <c r="H36" s="166"/>
      <c r="I36" s="166"/>
      <c r="J36" s="166"/>
      <c r="K36" s="166"/>
      <c r="L36" s="166">
        <f>COUNTIFS('6.2_DS HCN sau RS'!$L$12:$L$306,T36,'6.2_DS HCN sau RS'!$S$12:$S$306,"Chủ hộ")</f>
        <v>3</v>
      </c>
      <c r="M36" s="166">
        <f t="shared" si="1"/>
        <v>0.86</v>
      </c>
      <c r="N36" s="166"/>
      <c r="O36" s="166"/>
      <c r="P36" s="166"/>
      <c r="Q36" s="166"/>
      <c r="R36" s="166"/>
      <c r="S36" s="166"/>
      <c r="T36" s="161" t="s">
        <v>558</v>
      </c>
      <c r="U36" s="152"/>
    </row>
    <row r="37" spans="1:21" s="161" customFormat="1" ht="24.75" customHeight="1" x14ac:dyDescent="0.25">
      <c r="A37" s="327"/>
      <c r="B37" s="327"/>
      <c r="C37" s="157" t="s">
        <v>935</v>
      </c>
      <c r="D37" s="166">
        <v>1091</v>
      </c>
      <c r="E37" s="166"/>
      <c r="F37" s="166">
        <f>COUNTIF('6.1_DS HN sau RS'!$L$11:$L$55,T37)</f>
        <v>0</v>
      </c>
      <c r="G37" s="168">
        <f t="shared" si="0"/>
        <v>0</v>
      </c>
      <c r="H37" s="166"/>
      <c r="I37" s="166"/>
      <c r="J37" s="166"/>
      <c r="K37" s="166"/>
      <c r="L37" s="166">
        <f>COUNTIF('6.2_DS HCN sau RS'!$L$12:$L$306,T36)</f>
        <v>8</v>
      </c>
      <c r="M37" s="166">
        <f t="shared" si="1"/>
        <v>0.73</v>
      </c>
      <c r="N37" s="166"/>
      <c r="O37" s="166"/>
      <c r="P37" s="166"/>
      <c r="Q37" s="166"/>
      <c r="R37" s="166"/>
      <c r="S37" s="166"/>
      <c r="T37" s="161" t="s">
        <v>558</v>
      </c>
      <c r="U37" s="152"/>
    </row>
    <row r="38" spans="1:21" s="161" customFormat="1" ht="24.75" customHeight="1" x14ac:dyDescent="0.25">
      <c r="A38" s="327">
        <v>13</v>
      </c>
      <c r="B38" s="327" t="s">
        <v>942</v>
      </c>
      <c r="C38" s="157" t="s">
        <v>934</v>
      </c>
      <c r="D38" s="166">
        <v>359</v>
      </c>
      <c r="E38" s="166"/>
      <c r="F38" s="166">
        <f>COUNTIFS('6.1_DS HN sau RS'!$L$11:$L$55,T38,'6.1_DS HN sau RS'!$S$11:$S$55,"chủ hô")</f>
        <v>2</v>
      </c>
      <c r="G38" s="168">
        <f t="shared" si="0"/>
        <v>0.56000000000000005</v>
      </c>
      <c r="H38" s="166"/>
      <c r="I38" s="166">
        <v>2</v>
      </c>
      <c r="J38" s="166"/>
      <c r="K38" s="166"/>
      <c r="L38" s="166">
        <f>COUNTIFS('6.2_DS HCN sau RS'!$L$12:$L$306,T38,'6.2_DS HCN sau RS'!$S$12:$S$306,"Chủ hộ")</f>
        <v>3</v>
      </c>
      <c r="M38" s="166">
        <f t="shared" si="1"/>
        <v>0.84</v>
      </c>
      <c r="N38" s="166"/>
      <c r="O38" s="166"/>
      <c r="P38" s="166"/>
      <c r="Q38" s="166"/>
      <c r="R38" s="166"/>
      <c r="S38" s="166"/>
      <c r="T38" s="161" t="s">
        <v>137</v>
      </c>
      <c r="U38" s="152"/>
    </row>
    <row r="39" spans="1:21" s="161" customFormat="1" ht="24.75" customHeight="1" x14ac:dyDescent="0.25">
      <c r="A39" s="327"/>
      <c r="B39" s="327"/>
      <c r="C39" s="157" t="s">
        <v>935</v>
      </c>
      <c r="D39" s="166">
        <v>1162</v>
      </c>
      <c r="E39" s="166"/>
      <c r="F39" s="166">
        <f>COUNTIF('6.1_DS HN sau RS'!$L$11:$L$55,T39)</f>
        <v>2</v>
      </c>
      <c r="G39" s="168">
        <f t="shared" si="0"/>
        <v>0.17</v>
      </c>
      <c r="H39" s="166"/>
      <c r="I39" s="166"/>
      <c r="J39" s="166"/>
      <c r="K39" s="166"/>
      <c r="L39" s="166">
        <f>COUNTIF('6.2_DS HCN sau RS'!$L$12:$L$306,T38)</f>
        <v>4</v>
      </c>
      <c r="M39" s="166">
        <f t="shared" si="1"/>
        <v>0.34</v>
      </c>
      <c r="N39" s="166"/>
      <c r="O39" s="166"/>
      <c r="P39" s="166"/>
      <c r="Q39" s="166"/>
      <c r="R39" s="166"/>
      <c r="S39" s="166"/>
      <c r="T39" s="161" t="s">
        <v>137</v>
      </c>
      <c r="U39" s="152"/>
    </row>
    <row r="40" spans="1:21" s="161" customFormat="1" ht="24.75" customHeight="1" x14ac:dyDescent="0.25">
      <c r="A40" s="327">
        <v>14</v>
      </c>
      <c r="B40" s="327" t="s">
        <v>943</v>
      </c>
      <c r="C40" s="157" t="s">
        <v>934</v>
      </c>
      <c r="D40" s="166">
        <v>186</v>
      </c>
      <c r="E40" s="166"/>
      <c r="F40" s="166">
        <f>COUNTIFS('6.1_DS HN sau RS'!$L$11:$L$55,T40,'6.1_DS HN sau RS'!$S$11:$S$55,"chủ hô")</f>
        <v>5</v>
      </c>
      <c r="G40" s="168">
        <f t="shared" si="0"/>
        <v>2.69</v>
      </c>
      <c r="H40" s="166"/>
      <c r="I40" s="166">
        <v>3</v>
      </c>
      <c r="J40" s="166"/>
      <c r="K40" s="166"/>
      <c r="L40" s="166">
        <f>COUNTIFS('6.2_DS HCN sau RS'!$L$12:$L$306,T40,'6.2_DS HCN sau RS'!$S$12:$S$306,"Chủ hộ")</f>
        <v>2</v>
      </c>
      <c r="M40" s="166">
        <f t="shared" si="1"/>
        <v>1.08</v>
      </c>
      <c r="N40" s="166"/>
      <c r="O40" s="166"/>
      <c r="P40" s="166"/>
      <c r="Q40" s="166"/>
      <c r="R40" s="166"/>
      <c r="S40" s="166"/>
      <c r="T40" s="161" t="s">
        <v>206</v>
      </c>
      <c r="U40" s="152"/>
    </row>
    <row r="41" spans="1:21" s="161" customFormat="1" ht="24.75" customHeight="1" x14ac:dyDescent="0.25">
      <c r="A41" s="327"/>
      <c r="B41" s="327"/>
      <c r="C41" s="157" t="s">
        <v>935</v>
      </c>
      <c r="D41" s="166">
        <v>701</v>
      </c>
      <c r="E41" s="166"/>
      <c r="F41" s="166">
        <f>COUNTIF('6.1_DS HN sau RS'!$L$11:$L$55,T41)</f>
        <v>8</v>
      </c>
      <c r="G41" s="168">
        <f t="shared" si="0"/>
        <v>1.1399999999999999</v>
      </c>
      <c r="H41" s="166"/>
      <c r="I41" s="166"/>
      <c r="J41" s="166"/>
      <c r="K41" s="166"/>
      <c r="L41" s="166">
        <f>COUNTIF('6.2_DS HCN sau RS'!$L$12:$L$306,T40)</f>
        <v>9</v>
      </c>
      <c r="M41" s="166">
        <f t="shared" si="1"/>
        <v>1.28</v>
      </c>
      <c r="N41" s="166"/>
      <c r="O41" s="166"/>
      <c r="P41" s="166"/>
      <c r="Q41" s="166"/>
      <c r="R41" s="166"/>
      <c r="S41" s="166"/>
      <c r="T41" s="161" t="s">
        <v>206</v>
      </c>
      <c r="U41" s="152"/>
    </row>
    <row r="42" spans="1:21" s="161" customFormat="1" ht="24.75" customHeight="1" x14ac:dyDescent="0.25">
      <c r="A42" s="327">
        <v>15</v>
      </c>
      <c r="B42" s="327" t="s">
        <v>944</v>
      </c>
      <c r="C42" s="157" t="s">
        <v>934</v>
      </c>
      <c r="D42" s="166">
        <v>292</v>
      </c>
      <c r="E42" s="166"/>
      <c r="F42" s="166">
        <f>COUNTIFS('6.1_DS HN sau RS'!$L$11:$L$55,T42,'6.1_DS HN sau RS'!$S$11:$S$55,"chủ hô")</f>
        <v>0</v>
      </c>
      <c r="G42" s="168">
        <f t="shared" si="0"/>
        <v>0</v>
      </c>
      <c r="H42" s="166"/>
      <c r="I42" s="166"/>
      <c r="J42" s="166"/>
      <c r="K42" s="166"/>
      <c r="L42" s="166">
        <f>COUNTIFS('6.2_DS HCN sau RS'!$L$12:$L$306,T42,'6.2_DS HCN sau RS'!$S$12:$S$306,"Chủ hộ")</f>
        <v>1</v>
      </c>
      <c r="M42" s="166">
        <f t="shared" si="1"/>
        <v>0.34</v>
      </c>
      <c r="N42" s="166"/>
      <c r="O42" s="166"/>
      <c r="P42" s="166"/>
      <c r="Q42" s="166"/>
      <c r="R42" s="166"/>
      <c r="S42" s="166"/>
      <c r="T42" s="161" t="s">
        <v>666</v>
      </c>
      <c r="U42" s="152"/>
    </row>
    <row r="43" spans="1:21" s="161" customFormat="1" ht="24.75" customHeight="1" x14ac:dyDescent="0.25">
      <c r="A43" s="327"/>
      <c r="B43" s="327"/>
      <c r="C43" s="157" t="s">
        <v>935</v>
      </c>
      <c r="D43" s="166">
        <v>1004</v>
      </c>
      <c r="E43" s="166"/>
      <c r="F43" s="166">
        <f>COUNTIF('6.1_DS HN sau RS'!$L$11:$L$55,T43)</f>
        <v>0</v>
      </c>
      <c r="G43" s="168">
        <f t="shared" si="0"/>
        <v>0</v>
      </c>
      <c r="H43" s="166"/>
      <c r="I43" s="166"/>
      <c r="J43" s="166"/>
      <c r="K43" s="166"/>
      <c r="L43" s="166">
        <f>COUNTIF('6.2_DS HCN sau RS'!$L$12:$L$306,T42)</f>
        <v>1</v>
      </c>
      <c r="M43" s="166">
        <f t="shared" si="1"/>
        <v>0.1</v>
      </c>
      <c r="N43" s="166"/>
      <c r="O43" s="166"/>
      <c r="P43" s="166"/>
      <c r="Q43" s="166"/>
      <c r="R43" s="166"/>
      <c r="S43" s="166"/>
      <c r="T43" s="161" t="s">
        <v>666</v>
      </c>
      <c r="U43" s="152"/>
    </row>
    <row r="44" spans="1:21" s="161" customFormat="1" ht="24.75" customHeight="1" x14ac:dyDescent="0.25">
      <c r="A44" s="327">
        <v>16</v>
      </c>
      <c r="B44" s="327" t="s">
        <v>1036</v>
      </c>
      <c r="C44" s="157" t="s">
        <v>934</v>
      </c>
      <c r="D44" s="166">
        <v>395</v>
      </c>
      <c r="E44" s="166"/>
      <c r="F44" s="166">
        <f>COUNTIFS('6.1_DS HN sau RS'!$L$11:$L$55,T44,'6.1_DS HN sau RS'!$S$11:$S$55,"chủ hô")</f>
        <v>0</v>
      </c>
      <c r="G44" s="168">
        <f t="shared" si="0"/>
        <v>0</v>
      </c>
      <c r="H44" s="166"/>
      <c r="I44" s="166"/>
      <c r="J44" s="166"/>
      <c r="K44" s="166"/>
      <c r="L44" s="166">
        <f>COUNTIFS('6.2_DS HCN sau RS'!$L$12:$L$306,T44,'6.2_DS HCN sau RS'!$S$12:$S$306,"Chủ hộ")</f>
        <v>4</v>
      </c>
      <c r="M44" s="166">
        <f t="shared" si="1"/>
        <v>1.01</v>
      </c>
      <c r="N44" s="166"/>
      <c r="O44" s="166"/>
      <c r="P44" s="166"/>
      <c r="Q44" s="166"/>
      <c r="R44" s="166"/>
      <c r="S44" s="166"/>
      <c r="T44" s="161" t="s">
        <v>819</v>
      </c>
      <c r="U44" s="152"/>
    </row>
    <row r="45" spans="1:21" s="161" customFormat="1" ht="24.75" customHeight="1" x14ac:dyDescent="0.25">
      <c r="A45" s="327"/>
      <c r="B45" s="327"/>
      <c r="C45" s="157" t="s">
        <v>935</v>
      </c>
      <c r="D45" s="166">
        <v>1207</v>
      </c>
      <c r="E45" s="166"/>
      <c r="F45" s="166">
        <f>COUNTIF('6.1_DS HN sau RS'!$L$11:$L$55,T45)</f>
        <v>0</v>
      </c>
      <c r="G45" s="168">
        <f t="shared" si="0"/>
        <v>0</v>
      </c>
      <c r="H45" s="166"/>
      <c r="I45" s="166"/>
      <c r="J45" s="166"/>
      <c r="K45" s="166"/>
      <c r="L45" s="166">
        <f>COUNTIF('6.2_DS HCN sau RS'!$L$12:$L$306,T44)</f>
        <v>13</v>
      </c>
      <c r="M45" s="166">
        <f t="shared" si="1"/>
        <v>1.08</v>
      </c>
      <c r="N45" s="166"/>
      <c r="O45" s="166"/>
      <c r="P45" s="166"/>
      <c r="Q45" s="166"/>
      <c r="R45" s="166"/>
      <c r="S45" s="166"/>
      <c r="T45" s="161" t="s">
        <v>819</v>
      </c>
      <c r="U45" s="152"/>
    </row>
    <row r="46" spans="1:21" s="161" customFormat="1" ht="24.75" customHeight="1" x14ac:dyDescent="0.25">
      <c r="A46" s="327">
        <v>17</v>
      </c>
      <c r="B46" s="327" t="s">
        <v>945</v>
      </c>
      <c r="C46" s="157" t="s">
        <v>934</v>
      </c>
      <c r="D46" s="166">
        <v>238</v>
      </c>
      <c r="E46" s="166"/>
      <c r="F46" s="166">
        <f>COUNTIFS('6.1_DS HN sau RS'!$L$11:$L$55,T46,'6.1_DS HN sau RS'!$S$11:$S$55,"chủ hô")</f>
        <v>0</v>
      </c>
      <c r="G46" s="168">
        <f t="shared" si="0"/>
        <v>0</v>
      </c>
      <c r="H46" s="166"/>
      <c r="I46" s="166"/>
      <c r="J46" s="166"/>
      <c r="K46" s="166"/>
      <c r="L46" s="166">
        <f>COUNTIFS('6.2_DS HCN sau RS'!$L$12:$L$306,T46,'6.2_DS HCN sau RS'!$S$12:$S$306,"Chủ hộ")</f>
        <v>2</v>
      </c>
      <c r="M46" s="166">
        <f t="shared" si="1"/>
        <v>0.84</v>
      </c>
      <c r="N46" s="166"/>
      <c r="O46" s="166"/>
      <c r="P46" s="166"/>
      <c r="Q46" s="166"/>
      <c r="R46" s="166"/>
      <c r="S46" s="166"/>
      <c r="T46" s="161" t="s">
        <v>669</v>
      </c>
      <c r="U46" s="152"/>
    </row>
    <row r="47" spans="1:21" s="161" customFormat="1" ht="24.75" customHeight="1" x14ac:dyDescent="0.25">
      <c r="A47" s="327"/>
      <c r="B47" s="327"/>
      <c r="C47" s="157" t="s">
        <v>935</v>
      </c>
      <c r="D47" s="166">
        <v>706</v>
      </c>
      <c r="E47" s="166"/>
      <c r="F47" s="166">
        <f>COUNTIF('6.1_DS HN sau RS'!$L$11:$L$55,T47)</f>
        <v>0</v>
      </c>
      <c r="G47" s="168">
        <f t="shared" si="0"/>
        <v>0</v>
      </c>
      <c r="H47" s="166"/>
      <c r="I47" s="166"/>
      <c r="J47" s="166"/>
      <c r="K47" s="166"/>
      <c r="L47" s="166">
        <f>COUNTIF('6.2_DS HCN sau RS'!$L$12:$L$306,T46)</f>
        <v>7</v>
      </c>
      <c r="M47" s="166">
        <f t="shared" si="1"/>
        <v>0.99</v>
      </c>
      <c r="N47" s="166"/>
      <c r="O47" s="166"/>
      <c r="P47" s="166"/>
      <c r="Q47" s="166"/>
      <c r="R47" s="166"/>
      <c r="S47" s="166"/>
      <c r="T47" s="161" t="s">
        <v>669</v>
      </c>
      <c r="U47" s="152"/>
    </row>
    <row r="48" spans="1:21" s="161" customFormat="1" ht="24.75" customHeight="1" x14ac:dyDescent="0.25">
      <c r="A48" s="327">
        <v>18</v>
      </c>
      <c r="B48" s="327" t="s">
        <v>946</v>
      </c>
      <c r="C48" s="157" t="s">
        <v>934</v>
      </c>
      <c r="D48" s="166">
        <v>226</v>
      </c>
      <c r="E48" s="166"/>
      <c r="F48" s="166">
        <f>COUNTIFS('6.1_DS HN sau RS'!$L$11:$L$55,T48,'6.1_DS HN sau RS'!$S$11:$S$55,"chủ hô")</f>
        <v>1</v>
      </c>
      <c r="G48" s="168">
        <f t="shared" si="0"/>
        <v>0.44</v>
      </c>
      <c r="H48" s="166"/>
      <c r="I48" s="166">
        <v>1</v>
      </c>
      <c r="J48" s="166"/>
      <c r="K48" s="166"/>
      <c r="L48" s="166">
        <f>COUNTIFS('6.2_DS HCN sau RS'!$L$12:$L$306,T48,'6.2_DS HCN sau RS'!$S$12:$S$306,"Chủ hộ")</f>
        <v>5</v>
      </c>
      <c r="M48" s="166">
        <f t="shared" si="1"/>
        <v>2.21</v>
      </c>
      <c r="N48" s="166"/>
      <c r="O48" s="166"/>
      <c r="P48" s="166"/>
      <c r="Q48" s="166"/>
      <c r="R48" s="166"/>
      <c r="S48" s="166"/>
      <c r="T48" s="161" t="s">
        <v>177</v>
      </c>
      <c r="U48" s="152"/>
    </row>
    <row r="49" spans="1:21" s="161" customFormat="1" ht="24.75" customHeight="1" x14ac:dyDescent="0.25">
      <c r="A49" s="327"/>
      <c r="B49" s="327"/>
      <c r="C49" s="157" t="s">
        <v>935</v>
      </c>
      <c r="D49" s="166">
        <v>756</v>
      </c>
      <c r="E49" s="166"/>
      <c r="F49" s="166">
        <f>COUNTIF('6.1_DS HN sau RS'!$L$11:$L$55,T49)</f>
        <v>1</v>
      </c>
      <c r="G49" s="168">
        <f t="shared" si="0"/>
        <v>0.13</v>
      </c>
      <c r="H49" s="166"/>
      <c r="I49" s="166"/>
      <c r="J49" s="166"/>
      <c r="K49" s="166"/>
      <c r="L49" s="166">
        <f>COUNTIF('6.2_DS HCN sau RS'!$L$12:$L$306,T48)</f>
        <v>23</v>
      </c>
      <c r="M49" s="166">
        <f t="shared" si="1"/>
        <v>3.04</v>
      </c>
      <c r="N49" s="166"/>
      <c r="O49" s="166"/>
      <c r="P49" s="166"/>
      <c r="Q49" s="166"/>
      <c r="R49" s="166"/>
      <c r="S49" s="166"/>
      <c r="T49" s="161" t="s">
        <v>177</v>
      </c>
      <c r="U49" s="152"/>
    </row>
    <row r="50" spans="1:21" s="161" customFormat="1" ht="24.75" customHeight="1" x14ac:dyDescent="0.25">
      <c r="A50" s="327">
        <v>19</v>
      </c>
      <c r="B50" s="327" t="s">
        <v>947</v>
      </c>
      <c r="C50" s="157" t="s">
        <v>934</v>
      </c>
      <c r="D50" s="166">
        <v>240</v>
      </c>
      <c r="E50" s="166"/>
      <c r="F50" s="166">
        <f>COUNTIFS('6.1_DS HN sau RS'!$L$11:$L$55,T50,'6.1_DS HN sau RS'!$S$11:$S$55,"chủ hô")</f>
        <v>4</v>
      </c>
      <c r="G50" s="168">
        <f t="shared" si="0"/>
        <v>1.67</v>
      </c>
      <c r="H50" s="166"/>
      <c r="I50" s="166">
        <v>4</v>
      </c>
      <c r="J50" s="166"/>
      <c r="K50" s="166"/>
      <c r="L50" s="166">
        <f>COUNTIFS('6.2_DS HCN sau RS'!$L$12:$L$306,T50,'6.2_DS HCN sau RS'!$S$12:$S$306,"Chủ hộ")</f>
        <v>1</v>
      </c>
      <c r="M50" s="166">
        <f t="shared" si="1"/>
        <v>0.42</v>
      </c>
      <c r="N50" s="166"/>
      <c r="O50" s="166"/>
      <c r="P50" s="166"/>
      <c r="Q50" s="166"/>
      <c r="R50" s="166"/>
      <c r="S50" s="166"/>
      <c r="T50" s="161" t="s">
        <v>166</v>
      </c>
      <c r="U50" s="152"/>
    </row>
    <row r="51" spans="1:21" s="161" customFormat="1" ht="24.75" customHeight="1" x14ac:dyDescent="0.25">
      <c r="A51" s="327"/>
      <c r="B51" s="327"/>
      <c r="C51" s="157" t="s">
        <v>935</v>
      </c>
      <c r="D51" s="166">
        <v>829</v>
      </c>
      <c r="E51" s="166"/>
      <c r="F51" s="166">
        <f>COUNTIF('6.1_DS HN sau RS'!$L$11:$L$55,T51)</f>
        <v>4</v>
      </c>
      <c r="G51" s="168">
        <f t="shared" si="0"/>
        <v>0.48</v>
      </c>
      <c r="H51" s="166"/>
      <c r="I51" s="166"/>
      <c r="J51" s="166"/>
      <c r="K51" s="166"/>
      <c r="L51" s="166">
        <f>COUNTIF('6.2_DS HCN sau RS'!$L$12:$L$306,T50)</f>
        <v>1</v>
      </c>
      <c r="M51" s="166">
        <f t="shared" si="1"/>
        <v>0.12</v>
      </c>
      <c r="N51" s="166"/>
      <c r="O51" s="166"/>
      <c r="P51" s="166"/>
      <c r="Q51" s="166"/>
      <c r="R51" s="166"/>
      <c r="S51" s="166"/>
      <c r="T51" s="161" t="s">
        <v>166</v>
      </c>
      <c r="U51" s="152"/>
    </row>
    <row r="52" spans="1:21" s="161" customFormat="1" ht="24.75" customHeight="1" x14ac:dyDescent="0.25">
      <c r="A52" s="327">
        <v>20</v>
      </c>
      <c r="B52" s="327" t="s">
        <v>948</v>
      </c>
      <c r="C52" s="157" t="s">
        <v>934</v>
      </c>
      <c r="D52" s="166">
        <v>397</v>
      </c>
      <c r="E52" s="166"/>
      <c r="F52" s="166">
        <f>COUNTIFS('6.1_DS HN sau RS'!$L$11:$L$55,T52,'6.1_DS HN sau RS'!$S$11:$S$55,"chủ hô")</f>
        <v>0</v>
      </c>
      <c r="G52" s="168">
        <f t="shared" si="0"/>
        <v>0</v>
      </c>
      <c r="H52" s="166"/>
      <c r="I52" s="166"/>
      <c r="J52" s="166"/>
      <c r="K52" s="166"/>
      <c r="L52" s="166">
        <f>COUNTIFS('6.2_DS HCN sau RS'!$L$12:$L$306,T52,'6.2_DS HCN sau RS'!$S$12:$S$306,"Chủ hộ")</f>
        <v>1</v>
      </c>
      <c r="M52" s="166">
        <f t="shared" si="1"/>
        <v>0.25</v>
      </c>
      <c r="N52" s="166"/>
      <c r="O52" s="166"/>
      <c r="P52" s="166"/>
      <c r="Q52" s="166"/>
      <c r="R52" s="166"/>
      <c r="S52" s="166"/>
      <c r="T52" s="161" t="s">
        <v>612</v>
      </c>
      <c r="U52" s="152"/>
    </row>
    <row r="53" spans="1:21" s="161" customFormat="1" ht="24.75" customHeight="1" x14ac:dyDescent="0.25">
      <c r="A53" s="327"/>
      <c r="B53" s="327"/>
      <c r="C53" s="157" t="s">
        <v>935</v>
      </c>
      <c r="D53" s="166">
        <v>1532</v>
      </c>
      <c r="E53" s="166"/>
      <c r="F53" s="166">
        <f>COUNTIF('6.1_DS HN sau RS'!$L$11:$L$55,T53)</f>
        <v>0</v>
      </c>
      <c r="G53" s="168">
        <f t="shared" si="0"/>
        <v>0</v>
      </c>
      <c r="H53" s="166"/>
      <c r="I53" s="166"/>
      <c r="J53" s="166"/>
      <c r="K53" s="166"/>
      <c r="L53" s="166">
        <f>COUNTIF('6.2_DS HCN sau RS'!$L$12:$L$306,T52)</f>
        <v>3</v>
      </c>
      <c r="M53" s="166">
        <f t="shared" si="1"/>
        <v>0.2</v>
      </c>
      <c r="N53" s="166"/>
      <c r="O53" s="166"/>
      <c r="P53" s="166"/>
      <c r="Q53" s="166"/>
      <c r="R53" s="166"/>
      <c r="S53" s="166"/>
      <c r="T53" s="161" t="s">
        <v>612</v>
      </c>
      <c r="U53" s="152"/>
    </row>
    <row r="54" spans="1:21" s="161" customFormat="1" ht="24.75" customHeight="1" x14ac:dyDescent="0.25">
      <c r="A54" s="327">
        <v>21</v>
      </c>
      <c r="B54" s="327" t="s">
        <v>949</v>
      </c>
      <c r="C54" s="157" t="s">
        <v>934</v>
      </c>
      <c r="D54" s="166">
        <v>228</v>
      </c>
      <c r="E54" s="166"/>
      <c r="F54" s="166">
        <f>COUNTIFS('6.1_DS HN sau RS'!$L$11:$L$55,T54,'6.1_DS HN sau RS'!$S$11:$S$55,"chủ hô")</f>
        <v>3</v>
      </c>
      <c r="G54" s="168">
        <f t="shared" si="0"/>
        <v>1.32</v>
      </c>
      <c r="H54" s="166"/>
      <c r="I54" s="166">
        <v>3</v>
      </c>
      <c r="J54" s="166"/>
      <c r="K54" s="166"/>
      <c r="L54" s="166">
        <f>COUNTIFS('6.2_DS HCN sau RS'!$L$12:$L$306,T54,'6.2_DS HCN sau RS'!$S$12:$S$306,"Chủ hộ")</f>
        <v>2</v>
      </c>
      <c r="M54" s="166">
        <f t="shared" si="1"/>
        <v>0.88</v>
      </c>
      <c r="N54" s="166"/>
      <c r="O54" s="166"/>
      <c r="P54" s="166"/>
      <c r="Q54" s="166"/>
      <c r="R54" s="166"/>
      <c r="S54" s="166"/>
      <c r="T54" s="161" t="s">
        <v>155</v>
      </c>
      <c r="U54" s="152"/>
    </row>
    <row r="55" spans="1:21" s="161" customFormat="1" ht="24.75" customHeight="1" x14ac:dyDescent="0.25">
      <c r="A55" s="327"/>
      <c r="B55" s="327"/>
      <c r="C55" s="157" t="s">
        <v>935</v>
      </c>
      <c r="D55" s="166">
        <v>804</v>
      </c>
      <c r="E55" s="166"/>
      <c r="F55" s="166">
        <f>COUNTIF('6.1_DS HN sau RS'!$L$11:$L$55,T55)</f>
        <v>5</v>
      </c>
      <c r="G55" s="168">
        <f t="shared" si="0"/>
        <v>0.62</v>
      </c>
      <c r="H55" s="166"/>
      <c r="I55" s="166"/>
      <c r="J55" s="166"/>
      <c r="K55" s="166"/>
      <c r="L55" s="166">
        <f>COUNTIF('6.2_DS HCN sau RS'!$L$12:$L$306,T54)</f>
        <v>6</v>
      </c>
      <c r="M55" s="166">
        <f t="shared" si="1"/>
        <v>0.75</v>
      </c>
      <c r="N55" s="166"/>
      <c r="O55" s="166"/>
      <c r="P55" s="166"/>
      <c r="Q55" s="166"/>
      <c r="R55" s="166"/>
      <c r="S55" s="166"/>
      <c r="T55" s="161" t="s">
        <v>155</v>
      </c>
      <c r="U55" s="152"/>
    </row>
    <row r="56" spans="1:21" ht="24.75" customHeight="1" x14ac:dyDescent="0.25">
      <c r="A56" s="327">
        <v>22</v>
      </c>
      <c r="B56" s="327" t="s">
        <v>950</v>
      </c>
      <c r="C56" s="157" t="s">
        <v>934</v>
      </c>
      <c r="D56" s="167">
        <v>402</v>
      </c>
      <c r="E56" s="167"/>
      <c r="F56" s="166">
        <f>COUNTIFS('6.1_DS HN sau RS'!$L$11:$L$55,T56,'6.1_DS HN sau RS'!$S$11:$S$55,"chủ hô")</f>
        <v>1</v>
      </c>
      <c r="G56" s="168">
        <f t="shared" si="0"/>
        <v>0.25</v>
      </c>
      <c r="H56" s="163"/>
      <c r="I56" s="163">
        <v>1</v>
      </c>
      <c r="J56" s="163"/>
      <c r="K56" s="163"/>
      <c r="L56" s="166">
        <f>COUNTIFS('6.2_DS HCN sau RS'!$L$12:$L$306,T56,'6.2_DS HCN sau RS'!$S$12:$S$306,"Chủ hộ")</f>
        <v>3</v>
      </c>
      <c r="M56" s="166">
        <f t="shared" si="1"/>
        <v>0.75</v>
      </c>
      <c r="N56" s="163"/>
      <c r="O56" s="163"/>
      <c r="P56" s="163"/>
      <c r="Q56" s="163"/>
      <c r="R56" s="164"/>
      <c r="S56" s="164"/>
      <c r="T56" s="152" t="s">
        <v>174</v>
      </c>
    </row>
    <row r="57" spans="1:21" ht="24.75" customHeight="1" x14ac:dyDescent="0.25">
      <c r="A57" s="327"/>
      <c r="B57" s="327"/>
      <c r="C57" s="157" t="s">
        <v>935</v>
      </c>
      <c r="D57" s="167">
        <v>1365</v>
      </c>
      <c r="E57" s="167"/>
      <c r="F57" s="166">
        <f>COUNTIF('6.1_DS HN sau RS'!$L$11:$L$55,T57)</f>
        <v>1</v>
      </c>
      <c r="G57" s="168">
        <f t="shared" si="0"/>
        <v>7.0000000000000007E-2</v>
      </c>
      <c r="H57" s="163"/>
      <c r="I57" s="163"/>
      <c r="J57" s="163"/>
      <c r="K57" s="163"/>
      <c r="L57" s="166">
        <f>COUNTIF('6.2_DS HCN sau RS'!$L$12:$L$306,T56)</f>
        <v>12</v>
      </c>
      <c r="M57" s="166">
        <f t="shared" si="1"/>
        <v>0.88</v>
      </c>
      <c r="N57" s="163"/>
      <c r="O57" s="163"/>
      <c r="P57" s="163"/>
      <c r="Q57" s="163"/>
      <c r="R57" s="164"/>
      <c r="S57" s="164"/>
      <c r="T57" s="152" t="s">
        <v>174</v>
      </c>
    </row>
    <row r="58" spans="1:21" ht="24.75" customHeight="1" x14ac:dyDescent="0.25">
      <c r="A58" s="327">
        <v>23</v>
      </c>
      <c r="B58" s="327" t="s">
        <v>951</v>
      </c>
      <c r="C58" s="157" t="s">
        <v>934</v>
      </c>
      <c r="D58" s="167">
        <v>445</v>
      </c>
      <c r="E58" s="167"/>
      <c r="F58" s="166">
        <f>COUNTIFS('6.1_DS HN sau RS'!$L$11:$L$55,T58,'6.1_DS HN sau RS'!$S$11:$S$55,"chủ hô")</f>
        <v>3</v>
      </c>
      <c r="G58" s="168">
        <f t="shared" si="0"/>
        <v>0.67</v>
      </c>
      <c r="H58" s="163"/>
      <c r="I58" s="163">
        <v>3</v>
      </c>
      <c r="J58" s="163"/>
      <c r="K58" s="163"/>
      <c r="L58" s="166">
        <f>COUNTIFS('6.2_DS HCN sau RS'!$L$12:$L$306,T58,'6.2_DS HCN sau RS'!$S$12:$S$306,"Chủ hộ")</f>
        <v>9</v>
      </c>
      <c r="M58" s="166">
        <f t="shared" si="1"/>
        <v>2.02</v>
      </c>
      <c r="N58" s="163"/>
      <c r="O58" s="163"/>
      <c r="P58" s="163"/>
      <c r="Q58" s="163"/>
      <c r="R58" s="164"/>
      <c r="S58" s="164"/>
      <c r="T58" s="152" t="s">
        <v>180</v>
      </c>
    </row>
    <row r="59" spans="1:21" ht="24.75" customHeight="1" x14ac:dyDescent="0.25">
      <c r="A59" s="327"/>
      <c r="B59" s="327"/>
      <c r="C59" s="157" t="s">
        <v>935</v>
      </c>
      <c r="D59" s="167">
        <v>1503</v>
      </c>
      <c r="E59" s="167"/>
      <c r="F59" s="166">
        <f>COUNTIF('6.1_DS HN sau RS'!$L$11:$L$55,T59)</f>
        <v>10</v>
      </c>
      <c r="G59" s="168">
        <f t="shared" si="0"/>
        <v>0.67</v>
      </c>
      <c r="H59" s="163"/>
      <c r="I59" s="163"/>
      <c r="J59" s="163"/>
      <c r="K59" s="163"/>
      <c r="L59" s="166">
        <f>COUNTIF('6.2_DS HCN sau RS'!$L$12:$L$306,T58)</f>
        <v>31</v>
      </c>
      <c r="M59" s="166">
        <f t="shared" si="1"/>
        <v>2.06</v>
      </c>
      <c r="N59" s="163"/>
      <c r="O59" s="163"/>
      <c r="P59" s="163"/>
      <c r="Q59" s="163"/>
      <c r="R59" s="164"/>
      <c r="S59" s="164"/>
      <c r="T59" s="152" t="s">
        <v>180</v>
      </c>
    </row>
    <row r="60" spans="1:21" ht="21.75" customHeight="1" x14ac:dyDescent="0.25">
      <c r="A60" s="333" t="s">
        <v>952</v>
      </c>
      <c r="B60" s="334"/>
      <c r="C60" s="169" t="s">
        <v>934</v>
      </c>
      <c r="D60" s="169">
        <f>SUMIF($C$14:$C$59,"hộ",$D$14:$D$59)</f>
        <v>8698</v>
      </c>
      <c r="E60" s="169">
        <f t="shared" ref="E60:S61" si="2">E14+E16+E18+E20+E22+E24+E26+E28+E30+E32+E34+E36+E38+E40+E42+E44+E46+E48+E50+E52+E54+E56+E58</f>
        <v>0</v>
      </c>
      <c r="F60" s="170">
        <f>SUMIF(C14:C59,"hộ",F14:F59)</f>
        <v>30</v>
      </c>
      <c r="G60" s="171">
        <f t="shared" si="0"/>
        <v>0.34</v>
      </c>
      <c r="H60" s="169">
        <f t="shared" si="2"/>
        <v>0</v>
      </c>
      <c r="I60" s="169">
        <f t="shared" si="2"/>
        <v>26</v>
      </c>
      <c r="J60" s="169">
        <f t="shared" si="2"/>
        <v>0</v>
      </c>
      <c r="K60" s="169">
        <f t="shared" si="2"/>
        <v>0</v>
      </c>
      <c r="L60" s="169">
        <f>SUMIF(C14:C59,"hộ",L14:L59)</f>
        <v>90</v>
      </c>
      <c r="M60" s="172">
        <f t="shared" si="1"/>
        <v>1.03</v>
      </c>
      <c r="N60" s="169">
        <f t="shared" si="2"/>
        <v>0</v>
      </c>
      <c r="O60" s="169">
        <f t="shared" si="2"/>
        <v>0</v>
      </c>
      <c r="P60" s="169">
        <f t="shared" si="2"/>
        <v>0</v>
      </c>
      <c r="Q60" s="169">
        <f t="shared" si="2"/>
        <v>0</v>
      </c>
      <c r="R60" s="169">
        <f t="shared" si="2"/>
        <v>0</v>
      </c>
      <c r="S60" s="169">
        <f t="shared" si="2"/>
        <v>0</v>
      </c>
    </row>
    <row r="61" spans="1:21" ht="21.75" customHeight="1" x14ac:dyDescent="0.25">
      <c r="A61" s="335"/>
      <c r="B61" s="336"/>
      <c r="C61" s="169" t="s">
        <v>935</v>
      </c>
      <c r="D61" s="169">
        <f>SUMIF($C$14:$C$59,"Nhân khẩu",$D$14:$D$59)</f>
        <v>28904</v>
      </c>
      <c r="E61" s="169">
        <f t="shared" si="2"/>
        <v>0</v>
      </c>
      <c r="F61" s="170">
        <f>SUMIF(C14:C59,"nhân khẩu",F14:F59)</f>
        <v>45</v>
      </c>
      <c r="G61" s="171">
        <f t="shared" si="0"/>
        <v>0.16</v>
      </c>
      <c r="H61" s="169">
        <f t="shared" si="2"/>
        <v>0</v>
      </c>
      <c r="I61" s="169">
        <f t="shared" si="2"/>
        <v>0</v>
      </c>
      <c r="J61" s="169">
        <f t="shared" si="2"/>
        <v>0</v>
      </c>
      <c r="K61" s="169">
        <f t="shared" si="2"/>
        <v>0</v>
      </c>
      <c r="L61" s="169">
        <f>SUMIF(C14:C59,"nhân khẩu",L14:L59)</f>
        <v>295</v>
      </c>
      <c r="M61" s="172">
        <f t="shared" si="1"/>
        <v>1.02</v>
      </c>
      <c r="N61" s="169">
        <f t="shared" si="2"/>
        <v>0</v>
      </c>
      <c r="O61" s="169">
        <f t="shared" si="2"/>
        <v>0</v>
      </c>
      <c r="P61" s="169">
        <f t="shared" si="2"/>
        <v>0</v>
      </c>
      <c r="Q61" s="169">
        <f t="shared" si="2"/>
        <v>0</v>
      </c>
      <c r="R61" s="169">
        <f t="shared" si="2"/>
        <v>0</v>
      </c>
      <c r="S61" s="169">
        <f t="shared" si="2"/>
        <v>0</v>
      </c>
    </row>
    <row r="62" spans="1:21" x14ac:dyDescent="0.25">
      <c r="A62" s="69"/>
      <c r="B62" s="260"/>
      <c r="C62" s="69"/>
      <c r="D62" s="69"/>
      <c r="E62" s="69"/>
      <c r="F62" s="69"/>
      <c r="G62" s="69"/>
      <c r="H62" s="69"/>
      <c r="I62" s="69"/>
      <c r="J62" s="69"/>
      <c r="K62" s="69"/>
      <c r="L62" s="69"/>
      <c r="M62" s="69"/>
      <c r="N62" s="69"/>
      <c r="O62" s="69"/>
      <c r="P62" s="69"/>
      <c r="Q62" s="69"/>
      <c r="R62" s="69"/>
      <c r="S62" s="69"/>
    </row>
    <row r="63" spans="1:21" s="156" customFormat="1" ht="18.75" x14ac:dyDescent="0.3">
      <c r="A63" s="325" t="s">
        <v>46</v>
      </c>
      <c r="B63" s="325"/>
      <c r="C63" s="325"/>
      <c r="D63" s="165"/>
      <c r="E63" s="155"/>
      <c r="F63" s="155"/>
      <c r="G63" s="155"/>
      <c r="H63" s="165"/>
      <c r="J63" s="155"/>
      <c r="K63" s="155"/>
      <c r="L63" s="155" t="s">
        <v>953</v>
      </c>
      <c r="N63" s="165"/>
      <c r="O63" s="155"/>
      <c r="P63" s="155"/>
      <c r="Q63" s="155"/>
      <c r="R63" s="155"/>
      <c r="S63" s="155"/>
    </row>
  </sheetData>
  <autoFilter ref="A13:U61"/>
  <mergeCells count="63">
    <mergeCell ref="A60:B61"/>
    <mergeCell ref="A63:C63"/>
    <mergeCell ref="A54:A55"/>
    <mergeCell ref="B54:B55"/>
    <mergeCell ref="A56:A57"/>
    <mergeCell ref="B56:B57"/>
    <mergeCell ref="A58:A59"/>
    <mergeCell ref="B58:B59"/>
    <mergeCell ref="A48:A49"/>
    <mergeCell ref="B48:B49"/>
    <mergeCell ref="A50:A51"/>
    <mergeCell ref="B50:B51"/>
    <mergeCell ref="A52:A53"/>
    <mergeCell ref="B52:B53"/>
    <mergeCell ref="A42:A43"/>
    <mergeCell ref="B42:B43"/>
    <mergeCell ref="A44:A45"/>
    <mergeCell ref="B44:B45"/>
    <mergeCell ref="A46:A47"/>
    <mergeCell ref="B46:B47"/>
    <mergeCell ref="A36:A37"/>
    <mergeCell ref="B36:B37"/>
    <mergeCell ref="A38:A39"/>
    <mergeCell ref="B38:B39"/>
    <mergeCell ref="A40:A41"/>
    <mergeCell ref="B40:B41"/>
    <mergeCell ref="A30:A31"/>
    <mergeCell ref="B30:B31"/>
    <mergeCell ref="A32:A33"/>
    <mergeCell ref="B32:B33"/>
    <mergeCell ref="A34:A35"/>
    <mergeCell ref="B34:B35"/>
    <mergeCell ref="A24:A25"/>
    <mergeCell ref="B24:B25"/>
    <mergeCell ref="A26:A27"/>
    <mergeCell ref="B26:B27"/>
    <mergeCell ref="A28:A29"/>
    <mergeCell ref="B28:B29"/>
    <mergeCell ref="A18:A19"/>
    <mergeCell ref="B18:B19"/>
    <mergeCell ref="A20:A21"/>
    <mergeCell ref="B20:B21"/>
    <mergeCell ref="A22:A23"/>
    <mergeCell ref="B22:B23"/>
    <mergeCell ref="R10:S11"/>
    <mergeCell ref="F11:K11"/>
    <mergeCell ref="L11:Q11"/>
    <mergeCell ref="A14:A15"/>
    <mergeCell ref="B14:B15"/>
    <mergeCell ref="D10:D12"/>
    <mergeCell ref="E10:E12"/>
    <mergeCell ref="F10:Q10"/>
    <mergeCell ref="A16:A17"/>
    <mergeCell ref="B16:B17"/>
    <mergeCell ref="A10:A12"/>
    <mergeCell ref="B10:B12"/>
    <mergeCell ref="C10:C12"/>
    <mergeCell ref="A8:Q8"/>
    <mergeCell ref="A3:D3"/>
    <mergeCell ref="F3:P3"/>
    <mergeCell ref="A4:D4"/>
    <mergeCell ref="F4:P4"/>
    <mergeCell ref="F6:P6"/>
  </mergeCells>
  <printOptions horizontalCentered="1"/>
  <pageMargins left="0.3" right="0.2" top="0.2" bottom="0.2" header="0" footer="0"/>
  <pageSetup paperSize="9" scale="51" fitToHeight="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L16" sqref="L16"/>
    </sheetView>
  </sheetViews>
  <sheetFormatPr defaultRowHeight="15" x14ac:dyDescent="0.2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3"/>
  <sheetViews>
    <sheetView topLeftCell="A5" workbookViewId="0">
      <selection activeCell="B23" sqref="B23"/>
    </sheetView>
  </sheetViews>
  <sheetFormatPr defaultColWidth="18.28515625" defaultRowHeight="16.5" x14ac:dyDescent="0.25"/>
  <cols>
    <col min="1" max="1" width="18.28515625" style="2"/>
    <col min="2" max="2" width="30.5703125" style="2" customWidth="1"/>
    <col min="3" max="16384" width="18.28515625" style="2"/>
  </cols>
  <sheetData>
    <row r="1" spans="1:4" x14ac:dyDescent="0.25">
      <c r="A1" s="5" t="s">
        <v>3</v>
      </c>
      <c r="B1" s="6" t="s">
        <v>4</v>
      </c>
      <c r="C1" s="6" t="s">
        <v>0</v>
      </c>
      <c r="D1" s="6" t="s">
        <v>33</v>
      </c>
    </row>
    <row r="2" spans="1:4" x14ac:dyDescent="0.25">
      <c r="A2" s="4">
        <v>1</v>
      </c>
      <c r="B2" s="3" t="s">
        <v>5</v>
      </c>
      <c r="C2" s="3" t="s">
        <v>20</v>
      </c>
      <c r="D2" s="3" t="s">
        <v>34</v>
      </c>
    </row>
    <row r="3" spans="1:4" x14ac:dyDescent="0.25">
      <c r="A3" s="4">
        <v>2</v>
      </c>
      <c r="B3" s="3" t="s">
        <v>6</v>
      </c>
      <c r="C3" s="3" t="s">
        <v>21</v>
      </c>
    </row>
    <row r="4" spans="1:4" x14ac:dyDescent="0.25">
      <c r="B4" s="3" t="s">
        <v>7</v>
      </c>
      <c r="C4" s="3" t="s">
        <v>22</v>
      </c>
    </row>
    <row r="5" spans="1:4" x14ac:dyDescent="0.25">
      <c r="B5" s="3" t="s">
        <v>8</v>
      </c>
      <c r="C5" s="3" t="s">
        <v>23</v>
      </c>
    </row>
    <row r="6" spans="1:4" x14ac:dyDescent="0.25">
      <c r="B6" s="3" t="s">
        <v>9</v>
      </c>
      <c r="C6" s="3" t="s">
        <v>24</v>
      </c>
    </row>
    <row r="7" spans="1:4" x14ac:dyDescent="0.25">
      <c r="B7" s="3" t="s">
        <v>10</v>
      </c>
      <c r="C7" s="3" t="s">
        <v>25</v>
      </c>
    </row>
    <row r="8" spans="1:4" x14ac:dyDescent="0.25">
      <c r="B8" s="3" t="s">
        <v>19</v>
      </c>
      <c r="C8" s="3" t="s">
        <v>26</v>
      </c>
    </row>
    <row r="9" spans="1:4" x14ac:dyDescent="0.25">
      <c r="B9" s="3" t="s">
        <v>18</v>
      </c>
      <c r="C9" s="3" t="s">
        <v>27</v>
      </c>
    </row>
    <row r="10" spans="1:4" x14ac:dyDescent="0.25">
      <c r="B10" s="3" t="s">
        <v>11</v>
      </c>
      <c r="C10" s="3" t="s">
        <v>28</v>
      </c>
    </row>
    <row r="11" spans="1:4" x14ac:dyDescent="0.25">
      <c r="B11" s="3" t="s">
        <v>12</v>
      </c>
      <c r="C11" s="3" t="s">
        <v>29</v>
      </c>
    </row>
    <row r="12" spans="1:4" x14ac:dyDescent="0.25">
      <c r="B12" s="3" t="s">
        <v>13</v>
      </c>
      <c r="C12" s="3" t="s">
        <v>30</v>
      </c>
    </row>
    <row r="13" spans="1:4" x14ac:dyDescent="0.25">
      <c r="B13" s="3" t="s">
        <v>14</v>
      </c>
      <c r="C13" s="3"/>
    </row>
    <row r="14" spans="1:4" x14ac:dyDescent="0.25">
      <c r="B14" s="3" t="s">
        <v>15</v>
      </c>
      <c r="C14" s="3"/>
    </row>
    <row r="15" spans="1:4" x14ac:dyDescent="0.25">
      <c r="B15" s="3" t="s">
        <v>16</v>
      </c>
      <c r="C15" s="3"/>
    </row>
    <row r="16" spans="1:4" x14ac:dyDescent="0.25">
      <c r="B16" s="3" t="s">
        <v>17</v>
      </c>
      <c r="C16" s="3"/>
    </row>
    <row r="19" spans="2:2" x14ac:dyDescent="0.25">
      <c r="B19" s="6" t="s">
        <v>33</v>
      </c>
    </row>
    <row r="20" spans="2:2" x14ac:dyDescent="0.25">
      <c r="B20" s="3" t="s">
        <v>34</v>
      </c>
    </row>
    <row r="21" spans="2:2" x14ac:dyDescent="0.25">
      <c r="B21" s="3" t="s">
        <v>37</v>
      </c>
    </row>
    <row r="22" spans="2:2" x14ac:dyDescent="0.25">
      <c r="B22" s="3" t="s">
        <v>38</v>
      </c>
    </row>
    <row r="23" spans="2:2" x14ac:dyDescent="0.25">
      <c r="B23" s="3" t="s">
        <v>36</v>
      </c>
    </row>
  </sheetData>
  <sortState ref="B21:B23">
    <sortCondition ref="B21:B23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6.1_DS HN sau RS</vt:lpstr>
      <vt:lpstr>6.2_DS HCN sau RS</vt:lpstr>
      <vt:lpstr>6.3_DS thoát nghèo sau RS</vt:lpstr>
      <vt:lpstr>6.4_DS thoát CN sau RS</vt:lpstr>
      <vt:lpstr>Phu luc XI</vt:lpstr>
      <vt:lpstr>Phu luc XII</vt:lpstr>
      <vt:lpstr>Sheet1</vt:lpstr>
      <vt:lpstr>DATA</vt:lpstr>
      <vt:lpstr>'Phu luc XI'!Print_Titles</vt:lpstr>
      <vt:lpstr>'Phu luc XII'!Print_Titles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TuanOanh</dc:creator>
  <cp:lastModifiedBy>Admin</cp:lastModifiedBy>
  <cp:lastPrinted>2025-10-30T06:08:05Z</cp:lastPrinted>
  <dcterms:created xsi:type="dcterms:W3CDTF">2022-08-20T23:25:39Z</dcterms:created>
  <dcterms:modified xsi:type="dcterms:W3CDTF">2025-10-30T06:21:13Z</dcterms:modified>
</cp:coreProperties>
</file>